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600" windowHeight="7425" firstSheet="6" activeTab="10"/>
  </bookViews>
  <sheets>
    <sheet name="کارعملی1" sheetId="1" r:id="rId1"/>
    <sheet name="کارعملی2" sheetId="2" r:id="rId2"/>
    <sheet name="کارعملی3" sheetId="3" r:id="rId3"/>
    <sheet name="کار عملی4" sheetId="4" r:id="rId4"/>
    <sheet name="کار عملی 5" sheetId="5" r:id="rId5"/>
    <sheet name="کار عملی 6" sheetId="6" r:id="rId6"/>
    <sheet name="کار عملی 7" sheetId="7" r:id="rId7"/>
    <sheet name="کارعمای8" sheetId="8" r:id="rId8"/>
    <sheet name="کار عملی9" sheetId="9" r:id="rId9"/>
    <sheet name="کار عملی 10" sheetId="10" r:id="rId10"/>
    <sheet name="کار عملی 11" sheetId="11" r:id="rId11"/>
  </sheets>
  <calcPr calcId="124519"/>
</workbook>
</file>

<file path=xl/calcChain.xml><?xml version="1.0" encoding="utf-8"?>
<calcChain xmlns="http://schemas.openxmlformats.org/spreadsheetml/2006/main">
  <c r="A36" i="11"/>
  <c r="A46"/>
  <c r="A47" s="1"/>
  <c r="A37"/>
  <c r="B37"/>
  <c r="B28"/>
  <c r="J4"/>
  <c r="A18"/>
  <c r="J13"/>
  <c r="J14" s="1"/>
  <c r="J2"/>
  <c r="J3" s="1"/>
  <c r="A6" i="10"/>
  <c r="A19"/>
  <c r="B16"/>
  <c r="B19" s="1"/>
  <c r="A8"/>
  <c r="B8"/>
  <c r="A60" i="9"/>
  <c r="A61"/>
  <c r="A62" s="1"/>
  <c r="A51"/>
  <c r="B51"/>
  <c r="A30"/>
  <c r="B6"/>
  <c r="B8" s="1"/>
  <c r="A19"/>
  <c r="B42" i="8"/>
  <c r="B45" s="1"/>
  <c r="A45"/>
  <c r="A31"/>
  <c r="A34" s="1"/>
  <c r="B34"/>
  <c r="B21"/>
  <c r="A21"/>
  <c r="A9"/>
  <c r="B6"/>
  <c r="B9" s="1"/>
  <c r="A41" i="7"/>
  <c r="B40"/>
  <c r="A44"/>
  <c r="A31"/>
  <c r="B15"/>
  <c r="B16" s="1"/>
  <c r="B4"/>
  <c r="B6" s="1"/>
  <c r="A19"/>
  <c r="A5" i="6"/>
  <c r="B4"/>
  <c r="A6"/>
  <c r="B6"/>
  <c r="B14"/>
  <c r="I5"/>
  <c r="I6" s="1"/>
  <c r="B15" s="1"/>
  <c r="A19"/>
  <c r="B9" i="5"/>
  <c r="B5"/>
  <c r="C9"/>
  <c r="C4"/>
  <c r="D6"/>
  <c r="D8"/>
  <c r="I4" i="4"/>
  <c r="A31"/>
  <c r="B29"/>
  <c r="B31" s="1"/>
  <c r="B19"/>
  <c r="A19"/>
  <c r="B8"/>
  <c r="A7"/>
  <c r="A8" s="1"/>
  <c r="B6" i="3"/>
  <c r="A30"/>
  <c r="A31" s="1"/>
  <c r="B31"/>
  <c r="B19"/>
  <c r="A19"/>
  <c r="I11"/>
  <c r="I4"/>
  <c r="I5"/>
  <c r="I6"/>
  <c r="I12" s="1"/>
  <c r="I7"/>
  <c r="I8"/>
  <c r="I9"/>
  <c r="I10"/>
  <c r="I3"/>
  <c r="B8"/>
  <c r="B4" i="2"/>
  <c r="A5"/>
  <c r="A6"/>
  <c r="B6"/>
  <c r="A40"/>
  <c r="A29"/>
  <c r="I7"/>
  <c r="I4"/>
  <c r="I5"/>
  <c r="I6"/>
  <c r="I3"/>
  <c r="A10" i="1"/>
  <c r="B10"/>
  <c r="A9"/>
  <c r="B7"/>
  <c r="J7"/>
  <c r="J6"/>
  <c r="J5"/>
  <c r="B45" i="11" l="1"/>
  <c r="B47" s="1"/>
  <c r="J5"/>
  <c r="B18" s="1"/>
  <c r="J15"/>
  <c r="B16" s="1"/>
  <c r="B15" s="1"/>
  <c r="A27" s="1"/>
  <c r="A26" s="1"/>
  <c r="A28" s="1"/>
  <c r="B62" i="9"/>
  <c r="A7"/>
  <c r="A8" s="1"/>
  <c r="B17"/>
  <c r="B44" i="7"/>
  <c r="B28"/>
  <c r="B31" s="1"/>
  <c r="A5"/>
  <c r="A6" s="1"/>
  <c r="B19"/>
  <c r="B17" i="6"/>
  <c r="B19" s="1"/>
  <c r="I9"/>
  <c r="A8" i="3"/>
  <c r="I14" s="1"/>
  <c r="I8" i="2"/>
  <c r="B49" s="1"/>
  <c r="A51"/>
  <c r="A52" s="1"/>
  <c r="B52"/>
  <c r="B14"/>
  <c r="A16" s="1"/>
  <c r="A17" s="1"/>
  <c r="B38"/>
  <c r="B40" s="1"/>
  <c r="B26"/>
  <c r="B27" s="1"/>
  <c r="B19" i="9" l="1"/>
  <c r="B16"/>
  <c r="B28"/>
  <c r="B27" s="1"/>
  <c r="B29" i="2"/>
  <c r="B17"/>
  <c r="B30" i="9" l="1"/>
  <c r="A40"/>
  <c r="B39" l="1"/>
  <c r="B41" s="1"/>
  <c r="A41"/>
</calcChain>
</file>

<file path=xl/comments1.xml><?xml version="1.0" encoding="utf-8"?>
<comments xmlns="http://schemas.openxmlformats.org/spreadsheetml/2006/main">
  <authors>
    <author>HP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خالص ارزش فروش=بهای فروش منهای هزینه حمل فروش
</t>
        </r>
      </text>
    </comment>
  </commentList>
</comments>
</file>

<file path=xl/sharedStrings.xml><?xml version="1.0" encoding="utf-8"?>
<sst xmlns="http://schemas.openxmlformats.org/spreadsheetml/2006/main" count="559" uniqueCount="138">
  <si>
    <t>مبلغ بستانکار</t>
  </si>
  <si>
    <t>مبلغ بدهکار</t>
  </si>
  <si>
    <t>مبلغ جزء</t>
  </si>
  <si>
    <t>شرح</t>
  </si>
  <si>
    <t>کد حساب</t>
  </si>
  <si>
    <t>ردیف</t>
  </si>
  <si>
    <t>250000000*25%= 62500000</t>
  </si>
  <si>
    <t>(250000000-62500000)*25%*5/12=19531250</t>
  </si>
  <si>
    <t>استهلاک سال 95</t>
  </si>
  <si>
    <t>استهلاک 5 ماه سال 96</t>
  </si>
  <si>
    <t>استهلاک انباشته وسایط نقلیه</t>
  </si>
  <si>
    <t>ارزش دفتری دارایی هنگام فروش</t>
  </si>
  <si>
    <t>250000000-82031250=167968750</t>
  </si>
  <si>
    <t>حسابهای دریافتنی</t>
  </si>
  <si>
    <t>وسایط نقلیه</t>
  </si>
  <si>
    <t>سود ناشی از فروش</t>
  </si>
  <si>
    <t>جمع</t>
  </si>
  <si>
    <t>شرح سند: فروش وسایط نقلیه بصورت نسیه</t>
  </si>
  <si>
    <t xml:space="preserve">تنظیم کننده                                     تایید کننده                                 تصویب کننده </t>
  </si>
  <si>
    <t>تاریخ سند 1396/5/31               سند حسابداری                                تعداد ضمائم</t>
  </si>
  <si>
    <t>شماره سند:                              شرکت کاشان                                 شماره صفحه دفتر روزنامه</t>
  </si>
  <si>
    <t>سود ناشی از فروش دارایی</t>
  </si>
  <si>
    <t>200000000-167968750=32031250</t>
  </si>
  <si>
    <t>محاسبات</t>
  </si>
  <si>
    <t>استهلاک سال 92</t>
  </si>
  <si>
    <t>استهلاک سال 93</t>
  </si>
  <si>
    <t>استهلاک سال 94</t>
  </si>
  <si>
    <t>استهلاک سال 96</t>
  </si>
  <si>
    <t>موجودی نقد- بانک</t>
  </si>
  <si>
    <t>تاریخ سند 1396/5/1               سند حسابداری                                تعداد ضمائم</t>
  </si>
  <si>
    <t>شرح سند: فروش ماشین آلات تولیدی بصورت نقد</t>
  </si>
  <si>
    <t>زیان ناشی از فروش</t>
  </si>
  <si>
    <t>شماره سند:  الف                            شرکت لاهیجان                              شماره صفحه دفتر روزنامه</t>
  </si>
  <si>
    <t>شماره سند:  ب                            شرکت لاهیجان                              شماره صفحه دفتر روزنامه</t>
  </si>
  <si>
    <t>شماره سند:  ج                            شرکت لاهیجان                              شماره صفحه دفتر روزنامه</t>
  </si>
  <si>
    <r>
      <t xml:space="preserve">شماره سند: </t>
    </r>
    <r>
      <rPr>
        <sz val="14"/>
        <color rgb="FFFF0000"/>
        <rFont val="2  Nazanin"/>
        <charset val="178"/>
      </rPr>
      <t xml:space="preserve">د </t>
    </r>
    <r>
      <rPr>
        <sz val="14"/>
        <color theme="1"/>
        <rFont val="2  Nazanin"/>
        <charset val="178"/>
      </rPr>
      <t xml:space="preserve">                           شرکت لاهیجان                              شماره صفحه دفتر روزنامه</t>
    </r>
  </si>
  <si>
    <t>استهلاک انباشته ماشین آلات</t>
  </si>
  <si>
    <t>هزینه استهلاک ماشین آلات</t>
  </si>
  <si>
    <t>شرح سند:استهلاک 4 ماه سال 96</t>
  </si>
  <si>
    <t>تاریخ سند 1396/5/1                                      سند حسابداری                                تعداد ضمائم</t>
  </si>
  <si>
    <t>شماره سند:  مشترک بندهای مختلف                           شرکت لاهیجان                      شماره صفحه دفتر روزنامه</t>
  </si>
  <si>
    <t>شماره سند:  الف                            شرکت تهران                              شماره صفحه دفتر روزنامه</t>
  </si>
  <si>
    <t>تاریخ سند 1396/6/31               سند حسابداری                                تعداد ضمائم</t>
  </si>
  <si>
    <t>استهلاک سال 88</t>
  </si>
  <si>
    <t>استهلاک سال 89</t>
  </si>
  <si>
    <t>استهلاک سال 90</t>
  </si>
  <si>
    <t>استهلاک سال 91</t>
  </si>
  <si>
    <t>هزینه اهدا</t>
  </si>
  <si>
    <t>ماشین آلات</t>
  </si>
  <si>
    <t>ارزش دفتری هنگام اهدا</t>
  </si>
  <si>
    <t>سود اهدا ماشین آلات</t>
  </si>
  <si>
    <t>شرح سند:اهدا ماشین آلات تولیدی به شرکت دیگر</t>
  </si>
  <si>
    <t>شماره سند: ب                           شرکت تهران                              شماره صفحه دفتر روزنامه</t>
  </si>
  <si>
    <t>شماره سند: ج                            شرکت تهران                              شماره صفحه دفتر روزنامه</t>
  </si>
  <si>
    <t>زیان اهدا ماشین آلات</t>
  </si>
  <si>
    <t>شماره سند: الف                           شرکت کرمانشاه                              شماره صفحه دفتر روزنامه</t>
  </si>
  <si>
    <t>تاریخ سند 1395/12/29               سند حسابداری                                تعداد ضمائم</t>
  </si>
  <si>
    <t xml:space="preserve">شرح سند:اهدا وسایط نقلیه </t>
  </si>
  <si>
    <t>سود اهدا وسایط نقلیه</t>
  </si>
  <si>
    <t>شماره سند:ب                           شرکت کرمانشاه                              شماره صفحه دفتر روزنامه</t>
  </si>
  <si>
    <t>مبلغ</t>
  </si>
  <si>
    <t>ارزش منصفانه دارایی تحصیل شده</t>
  </si>
  <si>
    <t>ارزش دفتری دارایی واگذار شده</t>
  </si>
  <si>
    <t>سرک نقدی دریافتی</t>
  </si>
  <si>
    <t>سرک نقدی پرداختی</t>
  </si>
  <si>
    <t>سود و زیان معاوضه</t>
  </si>
  <si>
    <t>مبنای ثبت دارایی تحصیل شده</t>
  </si>
  <si>
    <t>مشخص نیست</t>
  </si>
  <si>
    <t>ارزش منصفانه دارایی واگذار شده</t>
  </si>
  <si>
    <t>-</t>
  </si>
  <si>
    <t>منصفانه واگذار شده + سرک پرداختی</t>
  </si>
  <si>
    <t>صفر</t>
  </si>
  <si>
    <t>ارزش منصفانه دارایی تحصیل شده= ارزش منصفانه دارایی واگذار شده + سرک پرداختنی(- سرک دریافتنی)</t>
  </si>
  <si>
    <t>سود  و زیان معاوضه = ارزش منصفانه دارایی واگذار شده - ارزش دفتری دارایی واگذار شده</t>
  </si>
  <si>
    <t>استهلاک انباشته اول 1396</t>
  </si>
  <si>
    <t>استهلاک  سال 1396</t>
  </si>
  <si>
    <t>ساختمان</t>
  </si>
  <si>
    <t>تاریخ سند 1396/10/1               سند حسابداری                                تعداد ضمائم</t>
  </si>
  <si>
    <t>موجودی نقد</t>
  </si>
  <si>
    <t>ارزش دفتری هنگام معاوضه</t>
  </si>
  <si>
    <t>زیان معاوضه</t>
  </si>
  <si>
    <t>شرح سند:معاوضه ماشین آلات با ساختمان</t>
  </si>
  <si>
    <t>استهلاک انباشته هنگام معاوضه</t>
  </si>
  <si>
    <t>شماره سند:                           شرکت بیجار                             شماره صفحه دفتر روزنامه</t>
  </si>
  <si>
    <t>تاریخ سند 1395/6/31               سند حسابداری                                تعداد ضمائم</t>
  </si>
  <si>
    <t>شماره سند:                           شرکت مشهد                            شماره صفحه دفتر روزنامه</t>
  </si>
  <si>
    <t>شماره سند: الف                          شرکت مشهد                            شماره صفحه دفتر روزنامه</t>
  </si>
  <si>
    <t>شرح سند:معاوضه ماشین آلات با ماشین آلات شرکت گیلان</t>
  </si>
  <si>
    <t>شرح سند:استهلاک 6 ماه سال 95</t>
  </si>
  <si>
    <t>سود معاوضه</t>
  </si>
  <si>
    <t>شماره سند:ج                          شرکت مشهد                            شماره صفحه دفتر روزنامه</t>
  </si>
  <si>
    <t>شماره سند: ب                          شرکت مشهد                            شماره صفحه دفتر روزنامه</t>
  </si>
  <si>
    <t>شماره سند: الف                          شرکت کیش                            شماره صفحه دفتر روزنامه</t>
  </si>
  <si>
    <t>تاریخ سند 1396/12/20               سند حسابداری                                تعداد ضمائم</t>
  </si>
  <si>
    <t>شرح سند:معاوضه وانت  با وانت شرکت قشم</t>
  </si>
  <si>
    <t>شماره سند:ب                         شرکت کیش                            شماره صفحه دفتر روزنامه</t>
  </si>
  <si>
    <t>شماره سند: ج                          شرکت کیش                            شماره صفحه دفتر روزنامه</t>
  </si>
  <si>
    <t>شماره سند: د                          شرکت کیش                            شماره صفحه دفتر روزنامه</t>
  </si>
  <si>
    <t>شماره سند:                           شرکت کرمان                            شماره صفحه دفتر روزنامه</t>
  </si>
  <si>
    <t>تاریخ سند 1396/9/30               سند حسابداری                                تعداد ضمائم</t>
  </si>
  <si>
    <t>زیان ناشی از آتش سوزی</t>
  </si>
  <si>
    <t>شرح سند:استهلاک 9 ماه سال 96</t>
  </si>
  <si>
    <t>شرح سند:آتش سوزی کمپرسور</t>
  </si>
  <si>
    <t>سایر حسابهای دریافتنی - بیمه</t>
  </si>
  <si>
    <t>شماره سند: الف                          شرکت کرمان                            شماره صفحه دفتر روزنامه</t>
  </si>
  <si>
    <t>شماره سند:  ب                         شرکت کرمان                            شماره صفحه دفتر روزنامه</t>
  </si>
  <si>
    <t xml:space="preserve">زیان ناشی از آتش سوزی </t>
  </si>
  <si>
    <t xml:space="preserve">شرح سند:آتش سوزی کمپرسور که بیمه بوده </t>
  </si>
  <si>
    <t>شرح سند:دریافت خسارت از بیمه</t>
  </si>
  <si>
    <t>تاریخ سند 1396/10/15          سند حسابداری                                تعداد ضمائم</t>
  </si>
  <si>
    <t>شماره سند: ج                         شرکت کرمان                            شماره صفحه دفتر روزنامه</t>
  </si>
  <si>
    <t xml:space="preserve">سود ناشی از آتش سوزی </t>
  </si>
  <si>
    <t>شماره سند:  د                         شرکت کرمان                            شماره صفحه دفتر روزنامه</t>
  </si>
  <si>
    <t>شماره سند: الف                          شرکت ارومیه                           شماره صفحه دفتر روزنامه</t>
  </si>
  <si>
    <t>سایر حسابهای دریافتنی- انباردار</t>
  </si>
  <si>
    <t>تجهیزات</t>
  </si>
  <si>
    <t>تاریخ سند 1396/5/10               سند حسابداری                                تعداد ضمائم</t>
  </si>
  <si>
    <t>شرح سند:آب گرفتگی تجهیزات انبار</t>
  </si>
  <si>
    <t>استهلاک انباشته تجهیزات</t>
  </si>
  <si>
    <t>زیان ناشی از آب گرفتگی انبار</t>
  </si>
  <si>
    <t>(300000000/6)=</t>
  </si>
  <si>
    <t>استهلاک انباشته در صورت کنار گذاری موقت</t>
  </si>
  <si>
    <t>وسایط نقلیه نگهداری شده برای فروش</t>
  </si>
  <si>
    <t>شرح سند:کنار گذاری سواری بطور دائم</t>
  </si>
  <si>
    <t>تاریخ سند 1396/7/1               سند حسابداری                                تعداد ضمائم</t>
  </si>
  <si>
    <t>(300000000/6)*6/12=</t>
  </si>
  <si>
    <t>(300000000/6)*6/12*30%=</t>
  </si>
  <si>
    <t>شماره سند: ب                      شرکت خلیج فارس                            شماره صفحه دفتر روزنامه</t>
  </si>
  <si>
    <t>سود ناشی از برکناری وسایط نقلیه</t>
  </si>
  <si>
    <t>شرح سند: فروش دارایی کنار گذاشته شده برای فروش</t>
  </si>
  <si>
    <t>زیان ناشی از برکناری وسایط نقلیه</t>
  </si>
  <si>
    <t>در کنار گذاری بطور موقت فقط ثبت هزینه استهلاک صورت میگیرد و جابجایی در طبقات حساب از طریق حسابهای معین انجام میشود</t>
  </si>
  <si>
    <t>سود ناشی از آب گرفتگی</t>
  </si>
  <si>
    <t>شماره سند:ب                         شرکت ارومیه                           شماره صفحه دفتر روزنامه</t>
  </si>
  <si>
    <t>استهلاک انباشته در صورت کنار گذاری دائمی</t>
  </si>
  <si>
    <t>شماره سند: ج /1                     شرکت خلیج فارس                            شماره صفحه دفتر روزنامه</t>
  </si>
  <si>
    <t>شماره سند: ج /2                     شرکت خلیج فارس                            شماره صفحه دفتر روزنامه</t>
  </si>
  <si>
    <t>شماره سند: ج /3                    شرکت خلیج فارس                            شماره صفحه دفتر روزنامه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</si>
</sst>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4"/>
      <color theme="1"/>
      <name val="Nazanin"/>
      <family val="2"/>
    </font>
    <font>
      <sz val="14"/>
      <color theme="1"/>
      <name val="Nazanin"/>
      <family val="2"/>
    </font>
    <font>
      <sz val="14"/>
      <color theme="1"/>
      <name val="2  Nazanin"/>
      <charset val="178"/>
    </font>
    <font>
      <sz val="12"/>
      <color theme="1"/>
      <name val="2  Nazanin"/>
      <charset val="178"/>
    </font>
    <font>
      <sz val="10"/>
      <color theme="1"/>
      <name val="2  Nazanin"/>
      <charset val="178"/>
    </font>
    <font>
      <sz val="14"/>
      <color rgb="FFFF0000"/>
      <name val="2 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3" tint="0.39997558519241921"/>
      <name val="2 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2" fillId="0" borderId="0" xfId="1" applyNumberFormat="1" applyFont="1"/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2" borderId="6" xfId="1" applyNumberFormat="1" applyFont="1" applyFill="1" applyBorder="1"/>
    <xf numFmtId="164" fontId="2" fillId="0" borderId="7" xfId="1" applyNumberFormat="1" applyFont="1" applyBorder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/>
    <xf numFmtId="164" fontId="2" fillId="0" borderId="8" xfId="1" applyNumberFormat="1" applyFont="1" applyBorder="1" applyAlignment="1">
      <alignment horizontal="center"/>
    </xf>
    <xf numFmtId="164" fontId="2" fillId="2" borderId="13" xfId="1" applyNumberFormat="1" applyFont="1" applyFill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164" fontId="2" fillId="0" borderId="6" xfId="1" applyNumberFormat="1" applyFont="1" applyBorder="1"/>
    <xf numFmtId="164" fontId="2" fillId="0" borderId="6" xfId="1" applyNumberFormat="1" applyFont="1" applyBorder="1" applyAlignment="1">
      <alignment horizontal="right"/>
    </xf>
    <xf numFmtId="164" fontId="2" fillId="3" borderId="0" xfId="1" applyNumberFormat="1" applyFont="1" applyFill="1" applyBorder="1"/>
    <xf numFmtId="164" fontId="3" fillId="0" borderId="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21" xfId="1" applyNumberFormat="1" applyFont="1" applyBorder="1" applyAlignment="1">
      <alignment horizontal="center"/>
    </xf>
    <xf numFmtId="164" fontId="3" fillId="0" borderId="22" xfId="1" applyNumberFormat="1" applyFont="1" applyBorder="1"/>
    <xf numFmtId="164" fontId="4" fillId="2" borderId="6" xfId="1" applyNumberFormat="1" applyFont="1" applyFill="1" applyBorder="1"/>
    <xf numFmtId="164" fontId="4" fillId="2" borderId="14" xfId="1" applyNumberFormat="1" applyFont="1" applyFill="1" applyBorder="1"/>
    <xf numFmtId="164" fontId="2" fillId="0" borderId="0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0" fontId="2" fillId="0" borderId="0" xfId="0" applyFont="1"/>
    <xf numFmtId="164" fontId="4" fillId="3" borderId="6" xfId="1" applyNumberFormat="1" applyFont="1" applyFill="1" applyBorder="1"/>
    <xf numFmtId="0" fontId="2" fillId="3" borderId="6" xfId="0" applyFont="1" applyFill="1" applyBorder="1"/>
    <xf numFmtId="0" fontId="2" fillId="4" borderId="6" xfId="0" applyFont="1" applyFill="1" applyBorder="1"/>
    <xf numFmtId="164" fontId="2" fillId="3" borderId="6" xfId="1" applyNumberFormat="1" applyFont="1" applyFill="1" applyBorder="1"/>
    <xf numFmtId="164" fontId="2" fillId="4" borderId="6" xfId="1" applyNumberFormat="1" applyFont="1" applyFill="1" applyBorder="1"/>
    <xf numFmtId="164" fontId="2" fillId="4" borderId="6" xfId="0" applyNumberFormat="1" applyFont="1" applyFill="1" applyBorder="1"/>
    <xf numFmtId="164" fontId="5" fillId="0" borderId="6" xfId="1" applyNumberFormat="1" applyFont="1" applyBorder="1"/>
    <xf numFmtId="164" fontId="2" fillId="4" borderId="8" xfId="1" applyNumberFormat="1" applyFont="1" applyFill="1" applyBorder="1"/>
    <xf numFmtId="0" fontId="2" fillId="0" borderId="9" xfId="0" applyFont="1" applyBorder="1"/>
    <xf numFmtId="0" fontId="2" fillId="4" borderId="0" xfId="0" applyFont="1" applyFill="1"/>
    <xf numFmtId="164" fontId="2" fillId="4" borderId="0" xfId="1" applyNumberFormat="1" applyFont="1" applyFill="1"/>
    <xf numFmtId="164" fontId="0" fillId="0" borderId="0" xfId="0" applyNumberForma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 vertical="center"/>
    </xf>
    <xf numFmtId="164" fontId="4" fillId="5" borderId="31" xfId="1" applyNumberFormat="1" applyFont="1" applyFill="1" applyBorder="1"/>
    <xf numFmtId="164" fontId="2" fillId="0" borderId="32" xfId="1" applyNumberFormat="1" applyFont="1" applyBorder="1"/>
    <xf numFmtId="164" fontId="2" fillId="0" borderId="33" xfId="1" applyNumberFormat="1" applyFont="1" applyBorder="1"/>
    <xf numFmtId="0" fontId="2" fillId="0" borderId="0" xfId="1" applyNumberFormat="1" applyFont="1"/>
    <xf numFmtId="164" fontId="4" fillId="2" borderId="0" xfId="1" applyNumberFormat="1" applyFont="1" applyFill="1" applyBorder="1"/>
    <xf numFmtId="164" fontId="2" fillId="0" borderId="6" xfId="1" applyNumberFormat="1" applyFont="1" applyBorder="1" applyAlignment="1">
      <alignment horizontal="right"/>
    </xf>
    <xf numFmtId="164" fontId="2" fillId="0" borderId="19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0" fontId="8" fillId="0" borderId="3" xfId="1" applyNumberFormat="1" applyFont="1" applyBorder="1" applyAlignment="1">
      <alignment horizontal="center"/>
    </xf>
    <xf numFmtId="164" fontId="8" fillId="0" borderId="23" xfId="1" applyNumberFormat="1" applyFont="1" applyBorder="1" applyAlignment="1">
      <alignment horizontal="center"/>
    </xf>
    <xf numFmtId="164" fontId="8" fillId="0" borderId="24" xfId="1" applyNumberFormat="1" applyFont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4" fontId="2" fillId="0" borderId="29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2" fillId="0" borderId="30" xfId="1" applyNumberFormat="1" applyFont="1" applyBorder="1" applyAlignment="1">
      <alignment horizontal="right"/>
    </xf>
    <xf numFmtId="164" fontId="2" fillId="0" borderId="26" xfId="1" applyNumberFormat="1" applyFont="1" applyBorder="1" applyAlignment="1">
      <alignment horizontal="right"/>
    </xf>
    <xf numFmtId="164" fontId="2" fillId="0" borderId="27" xfId="1" applyNumberFormat="1" applyFont="1" applyBorder="1" applyAlignment="1">
      <alignment horizontal="right"/>
    </xf>
    <xf numFmtId="164" fontId="2" fillId="0" borderId="28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"/>
  <sheetViews>
    <sheetView workbookViewId="0">
      <selection activeCell="A3" sqref="A3:F12"/>
    </sheetView>
  </sheetViews>
  <sheetFormatPr defaultRowHeight="22.5"/>
  <cols>
    <col min="1" max="2" width="9.81640625" style="1" bestFit="1" customWidth="1"/>
    <col min="3" max="3" width="4.7265625" style="1" bestFit="1" customWidth="1"/>
    <col min="4" max="4" width="23.90625" style="1" customWidth="1"/>
    <col min="5" max="5" width="5" style="1" bestFit="1" customWidth="1"/>
    <col min="6" max="6" width="3.26953125" style="1" bestFit="1" customWidth="1"/>
    <col min="7" max="7" width="2.26953125" style="1" customWidth="1"/>
    <col min="8" max="8" width="15.1796875" style="1" bestFit="1" customWidth="1"/>
    <col min="9" max="9" width="27.1796875" style="1" bestFit="1" customWidth="1"/>
    <col min="10" max="10" width="11" style="1" bestFit="1" customWidth="1"/>
    <col min="11" max="16384" width="8.7265625" style="1"/>
  </cols>
  <sheetData>
    <row r="2" spans="1:11" ht="23.25" thickBot="1"/>
    <row r="3" spans="1:11" ht="23.25" thickBot="1">
      <c r="A3" s="57" t="s">
        <v>20</v>
      </c>
      <c r="B3" s="58"/>
      <c r="C3" s="58"/>
      <c r="D3" s="58"/>
      <c r="E3" s="58"/>
      <c r="F3" s="59"/>
      <c r="G3" s="6"/>
    </row>
    <row r="4" spans="1:11">
      <c r="A4" s="54" t="s">
        <v>19</v>
      </c>
      <c r="B4" s="55"/>
      <c r="C4" s="55"/>
      <c r="D4" s="55"/>
      <c r="E4" s="55"/>
      <c r="F4" s="56"/>
      <c r="G4" s="6"/>
      <c r="H4" s="52" t="s">
        <v>23</v>
      </c>
      <c r="I4" s="53"/>
      <c r="J4" s="60" t="s">
        <v>10</v>
      </c>
      <c r="K4" s="60"/>
    </row>
    <row r="5" spans="1:11">
      <c r="A5" s="13" t="s">
        <v>0</v>
      </c>
      <c r="B5" s="4" t="s">
        <v>1</v>
      </c>
      <c r="C5" s="26" t="s">
        <v>2</v>
      </c>
      <c r="D5" s="4" t="s">
        <v>3</v>
      </c>
      <c r="E5" s="26" t="s">
        <v>4</v>
      </c>
      <c r="F5" s="27" t="s">
        <v>5</v>
      </c>
      <c r="G5" s="20"/>
      <c r="H5" s="22" t="s">
        <v>8</v>
      </c>
      <c r="I5" s="23" t="s">
        <v>6</v>
      </c>
      <c r="J5" s="1">
        <f>250000000*25%</f>
        <v>62500000</v>
      </c>
      <c r="K5" s="3"/>
    </row>
    <row r="6" spans="1:11">
      <c r="A6" s="14"/>
      <c r="B6" s="5">
        <v>200000000</v>
      </c>
      <c r="C6" s="5"/>
      <c r="D6" s="5" t="s">
        <v>13</v>
      </c>
      <c r="E6" s="5"/>
      <c r="F6" s="15"/>
      <c r="G6" s="7"/>
      <c r="H6" s="22" t="s">
        <v>9</v>
      </c>
      <c r="I6" s="23" t="s">
        <v>7</v>
      </c>
      <c r="J6" s="2">
        <f>(250000000-J5)*25%*5/12</f>
        <v>19531250</v>
      </c>
      <c r="K6" s="8"/>
    </row>
    <row r="7" spans="1:11">
      <c r="A7" s="14"/>
      <c r="B7" s="5">
        <f>J7</f>
        <v>82031250</v>
      </c>
      <c r="C7" s="5"/>
      <c r="D7" s="5" t="s">
        <v>10</v>
      </c>
      <c r="E7" s="5"/>
      <c r="F7" s="15"/>
      <c r="G7"/>
      <c r="H7" s="21" t="s">
        <v>11</v>
      </c>
      <c r="I7" s="23" t="s">
        <v>12</v>
      </c>
      <c r="J7" s="1">
        <f>SUM(J5:J6)</f>
        <v>82031250</v>
      </c>
      <c r="K7" s="9"/>
    </row>
    <row r="8" spans="1:11" ht="23.25" thickBot="1">
      <c r="A8" s="14">
        <v>250000000</v>
      </c>
      <c r="B8" s="5"/>
      <c r="C8" s="5"/>
      <c r="D8" s="10" t="s">
        <v>14</v>
      </c>
      <c r="E8" s="5"/>
      <c r="F8" s="15"/>
      <c r="G8" s="7"/>
      <c r="H8" s="24" t="s">
        <v>21</v>
      </c>
      <c r="I8" s="25" t="s">
        <v>22</v>
      </c>
    </row>
    <row r="9" spans="1:11">
      <c r="A9" s="16">
        <f>B6+B7-A8</f>
        <v>32031250</v>
      </c>
      <c r="B9" s="11"/>
      <c r="C9" s="11"/>
      <c r="D9" s="12" t="s">
        <v>15</v>
      </c>
      <c r="E9" s="11"/>
      <c r="F9" s="17"/>
      <c r="G9" s="7"/>
    </row>
    <row r="10" spans="1:11">
      <c r="A10" s="18">
        <f>SUM(A6:A9)</f>
        <v>282031250</v>
      </c>
      <c r="B10" s="18">
        <f>SUM(B6:B9)</f>
        <v>282031250</v>
      </c>
      <c r="C10" s="51" t="s">
        <v>16</v>
      </c>
      <c r="D10" s="51"/>
      <c r="E10" s="51"/>
      <c r="F10" s="51"/>
    </row>
    <row r="11" spans="1:11">
      <c r="A11" s="51" t="s">
        <v>17</v>
      </c>
      <c r="B11" s="51"/>
      <c r="C11" s="51"/>
      <c r="D11" s="51"/>
      <c r="E11" s="51"/>
      <c r="F11" s="51"/>
    </row>
    <row r="12" spans="1:11">
      <c r="A12" s="51" t="s">
        <v>18</v>
      </c>
      <c r="B12" s="51"/>
      <c r="C12" s="51"/>
      <c r="D12" s="51"/>
      <c r="E12" s="51"/>
      <c r="F12" s="51"/>
    </row>
  </sheetData>
  <mergeCells count="7">
    <mergeCell ref="A12:F12"/>
    <mergeCell ref="H4:I4"/>
    <mergeCell ref="A4:F4"/>
    <mergeCell ref="A3:F3"/>
    <mergeCell ref="J4:K4"/>
    <mergeCell ref="C10:F10"/>
    <mergeCell ref="A11:F1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topLeftCell="A13" workbookViewId="0">
      <selection activeCell="A14" sqref="A14:F14"/>
    </sheetView>
  </sheetViews>
  <sheetFormatPr defaultRowHeight="18"/>
  <cols>
    <col min="1" max="2" width="9.81640625" bestFit="1" customWidth="1"/>
    <col min="4" max="4" width="25.36328125" customWidth="1"/>
    <col min="5" max="5" width="5" bestFit="1" customWidth="1"/>
    <col min="6" max="6" width="3.26953125" bestFit="1" customWidth="1"/>
  </cols>
  <sheetData>
    <row r="1" spans="1:6" ht="22.5">
      <c r="A1" s="57" t="s">
        <v>113</v>
      </c>
      <c r="B1" s="58"/>
      <c r="C1" s="58"/>
      <c r="D1" s="58"/>
      <c r="E1" s="58"/>
      <c r="F1" s="59"/>
    </row>
    <row r="2" spans="1:6" ht="22.5">
      <c r="A2" s="67" t="s">
        <v>116</v>
      </c>
      <c r="B2" s="68"/>
      <c r="C2" s="68"/>
      <c r="D2" s="68"/>
      <c r="E2" s="68"/>
      <c r="F2" s="69"/>
    </row>
    <row r="3" spans="1:6" ht="22.5">
      <c r="A3" s="13" t="s">
        <v>0</v>
      </c>
      <c r="B3" s="4" t="s">
        <v>1</v>
      </c>
      <c r="C3" s="26" t="s">
        <v>2</v>
      </c>
      <c r="D3" s="4" t="s">
        <v>3</v>
      </c>
      <c r="E3" s="26" t="s">
        <v>4</v>
      </c>
      <c r="F3" s="27" t="s">
        <v>5</v>
      </c>
    </row>
    <row r="4" spans="1:6" ht="22.5">
      <c r="A4" s="14"/>
      <c r="B4" s="5">
        <v>180000000</v>
      </c>
      <c r="C4" s="5"/>
      <c r="D4" s="5" t="s">
        <v>114</v>
      </c>
      <c r="E4" s="5"/>
      <c r="F4" s="15"/>
    </row>
    <row r="5" spans="1:6" ht="22.5">
      <c r="A5" s="14"/>
      <c r="B5" s="5">
        <v>70000000</v>
      </c>
      <c r="C5" s="5"/>
      <c r="D5" s="5" t="s">
        <v>118</v>
      </c>
      <c r="E5" s="5"/>
      <c r="F5" s="15"/>
    </row>
    <row r="6" spans="1:6" ht="22.5">
      <c r="A6" s="14">
        <f>B4+B5-A7</f>
        <v>60000000</v>
      </c>
      <c r="B6" s="5"/>
      <c r="C6" s="5"/>
      <c r="D6" s="10" t="s">
        <v>132</v>
      </c>
      <c r="E6" s="11"/>
      <c r="F6" s="17"/>
    </row>
    <row r="7" spans="1:6" ht="22.5">
      <c r="A7" s="14">
        <v>190000000</v>
      </c>
      <c r="B7" s="5"/>
      <c r="C7" s="5"/>
      <c r="D7" s="10" t="s">
        <v>115</v>
      </c>
      <c r="E7" s="11"/>
      <c r="F7" s="17"/>
    </row>
    <row r="8" spans="1:6" ht="22.5">
      <c r="A8" s="18">
        <f>SUM(A4:A7)</f>
        <v>250000000</v>
      </c>
      <c r="B8" s="18">
        <f>SUM(B4:B7)</f>
        <v>250000000</v>
      </c>
      <c r="C8" s="29" t="s">
        <v>16</v>
      </c>
      <c r="D8" s="29"/>
      <c r="E8" s="29"/>
      <c r="F8" s="29"/>
    </row>
    <row r="9" spans="1:6" ht="22.5">
      <c r="A9" s="70" t="s">
        <v>117</v>
      </c>
      <c r="B9" s="71"/>
      <c r="C9" s="71"/>
      <c r="D9" s="71"/>
      <c r="E9" s="71"/>
      <c r="F9" s="72"/>
    </row>
    <row r="10" spans="1:6" ht="22.5">
      <c r="A10" s="70" t="s">
        <v>18</v>
      </c>
      <c r="B10" s="71"/>
      <c r="C10" s="71"/>
      <c r="D10" s="71"/>
      <c r="E10" s="71"/>
      <c r="F10" s="72"/>
    </row>
    <row r="12" spans="1:6" ht="18.75" thickBot="1"/>
    <row r="13" spans="1:6" ht="22.5">
      <c r="A13" s="57" t="s">
        <v>133</v>
      </c>
      <c r="B13" s="58"/>
      <c r="C13" s="58"/>
      <c r="D13" s="58"/>
      <c r="E13" s="58"/>
      <c r="F13" s="59"/>
    </row>
    <row r="14" spans="1:6" ht="22.5">
      <c r="A14" s="67" t="s">
        <v>116</v>
      </c>
      <c r="B14" s="68"/>
      <c r="C14" s="68"/>
      <c r="D14" s="68"/>
      <c r="E14" s="68"/>
      <c r="F14" s="69"/>
    </row>
    <row r="15" spans="1:6" ht="22.5">
      <c r="A15" s="13" t="s">
        <v>0</v>
      </c>
      <c r="B15" s="4" t="s">
        <v>1</v>
      </c>
      <c r="C15" s="26" t="s">
        <v>2</v>
      </c>
      <c r="D15" s="4" t="s">
        <v>3</v>
      </c>
      <c r="E15" s="26" t="s">
        <v>4</v>
      </c>
      <c r="F15" s="27" t="s">
        <v>5</v>
      </c>
    </row>
    <row r="16" spans="1:6" ht="22.5">
      <c r="A16" s="14"/>
      <c r="B16" s="5">
        <f>A18-B17</f>
        <v>120000000</v>
      </c>
      <c r="C16" s="5"/>
      <c r="D16" s="5" t="s">
        <v>119</v>
      </c>
      <c r="E16" s="5"/>
      <c r="F16" s="15"/>
    </row>
    <row r="17" spans="1:6" ht="22.5">
      <c r="A17" s="14"/>
      <c r="B17" s="5">
        <v>70000000</v>
      </c>
      <c r="C17" s="5"/>
      <c r="D17" s="5" t="s">
        <v>118</v>
      </c>
      <c r="E17" s="5"/>
      <c r="F17" s="15"/>
    </row>
    <row r="18" spans="1:6" ht="22.5">
      <c r="A18" s="14">
        <v>190000000</v>
      </c>
      <c r="B18" s="5"/>
      <c r="C18" s="5"/>
      <c r="D18" s="10" t="s">
        <v>115</v>
      </c>
      <c r="E18" s="11"/>
      <c r="F18" s="17"/>
    </row>
    <row r="19" spans="1:6" ht="22.5">
      <c r="A19" s="18">
        <f>SUM(A16:A18)</f>
        <v>190000000</v>
      </c>
      <c r="B19" s="18">
        <f>SUM(B16:B18)</f>
        <v>190000000</v>
      </c>
      <c r="C19" s="29" t="s">
        <v>16</v>
      </c>
      <c r="D19" s="29"/>
      <c r="E19" s="29"/>
      <c r="F19" s="29"/>
    </row>
    <row r="20" spans="1:6" ht="22.5">
      <c r="A20" s="70" t="s">
        <v>117</v>
      </c>
      <c r="B20" s="71"/>
      <c r="C20" s="71"/>
      <c r="D20" s="71"/>
      <c r="E20" s="71"/>
      <c r="F20" s="72"/>
    </row>
    <row r="21" spans="1:6" ht="22.5">
      <c r="A21" s="70" t="s">
        <v>18</v>
      </c>
      <c r="B21" s="71"/>
      <c r="C21" s="71"/>
      <c r="D21" s="71"/>
      <c r="E21" s="71"/>
      <c r="F21" s="72"/>
    </row>
  </sheetData>
  <mergeCells count="8">
    <mergeCell ref="A20:F20"/>
    <mergeCell ref="A21:F21"/>
    <mergeCell ref="A1:F1"/>
    <mergeCell ref="A2:F2"/>
    <mergeCell ref="A9:F9"/>
    <mergeCell ref="A10:F10"/>
    <mergeCell ref="A13:F13"/>
    <mergeCell ref="A14:F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38" workbookViewId="0">
      <selection activeCell="A37" sqref="A37"/>
    </sheetView>
  </sheetViews>
  <sheetFormatPr defaultRowHeight="22.5"/>
  <cols>
    <col min="1" max="1" width="11.36328125" style="1" customWidth="1"/>
    <col min="2" max="2" width="11.26953125" style="1" customWidth="1"/>
    <col min="3" max="3" width="4.7265625" style="1" bestFit="1" customWidth="1"/>
    <col min="4" max="4" width="25.6328125" style="1" customWidth="1"/>
    <col min="5" max="5" width="5" style="1" bestFit="1" customWidth="1"/>
    <col min="6" max="6" width="3.26953125" style="1" bestFit="1" customWidth="1"/>
    <col min="7" max="7" width="3.26953125" style="1" customWidth="1"/>
    <col min="8" max="8" width="18.6328125" style="1" bestFit="1" customWidth="1"/>
    <col min="9" max="9" width="18.81640625" style="1" bestFit="1" customWidth="1"/>
    <col min="10" max="11" width="13.36328125" style="1" bestFit="1" customWidth="1"/>
    <col min="12" max="16384" width="8.7265625" style="1"/>
  </cols>
  <sheetData>
    <row r="1" spans="1:10">
      <c r="G1" s="28"/>
      <c r="H1" s="43" t="s">
        <v>26</v>
      </c>
      <c r="J1" s="49">
        <v>0</v>
      </c>
    </row>
    <row r="2" spans="1:10">
      <c r="G2" s="28"/>
      <c r="H2" s="43" t="s">
        <v>8</v>
      </c>
      <c r="I2" s="44" t="s">
        <v>120</v>
      </c>
      <c r="J2" s="1">
        <f>300000000/6</f>
        <v>50000000</v>
      </c>
    </row>
    <row r="3" spans="1:10" ht="22.5" customHeight="1">
      <c r="A3" s="74" t="s">
        <v>131</v>
      </c>
      <c r="B3" s="74"/>
      <c r="C3" s="74"/>
      <c r="D3" s="74"/>
      <c r="E3" s="74"/>
      <c r="F3" s="74"/>
      <c r="G3" s="50"/>
      <c r="H3" s="73" t="s">
        <v>27</v>
      </c>
      <c r="I3" s="44" t="s">
        <v>125</v>
      </c>
      <c r="J3" s="1">
        <f>J2*6/12</f>
        <v>25000000</v>
      </c>
    </row>
    <row r="4" spans="1:10" ht="23.25" thickBot="1">
      <c r="A4" s="74"/>
      <c r="B4" s="74"/>
      <c r="C4" s="74"/>
      <c r="D4" s="74"/>
      <c r="E4" s="74"/>
      <c r="F4" s="74"/>
      <c r="G4" s="7"/>
      <c r="H4" s="73"/>
      <c r="I4" s="44" t="s">
        <v>126</v>
      </c>
      <c r="J4" s="1">
        <f>J2*6/12*30%</f>
        <v>7500000</v>
      </c>
    </row>
    <row r="5" spans="1:10" ht="23.25" thickBot="1">
      <c r="G5" s="7"/>
      <c r="H5" s="46" t="s">
        <v>121</v>
      </c>
      <c r="I5" s="47"/>
      <c r="J5" s="48">
        <f>SUM(J1:J4)</f>
        <v>82500000</v>
      </c>
    </row>
    <row r="6" spans="1:10">
      <c r="G6" s="7"/>
      <c r="H6" s="7"/>
      <c r="I6" s="7"/>
      <c r="J6" s="7"/>
    </row>
    <row r="7" spans="1:10">
      <c r="G7" s="28"/>
      <c r="H7" s="7"/>
      <c r="I7" s="7"/>
      <c r="J7" s="7"/>
    </row>
    <row r="8" spans="1:10">
      <c r="G8" s="28"/>
      <c r="H8" s="7"/>
      <c r="I8" s="7"/>
      <c r="J8" s="7"/>
    </row>
    <row r="9" spans="1:10">
      <c r="G9" s="28"/>
    </row>
    <row r="11" spans="1:10" ht="23.25" thickBot="1"/>
    <row r="12" spans="1:10">
      <c r="A12" s="57" t="s">
        <v>127</v>
      </c>
      <c r="B12" s="58"/>
      <c r="C12" s="58"/>
      <c r="D12" s="58"/>
      <c r="E12" s="58"/>
      <c r="F12" s="59"/>
      <c r="H12" s="43" t="s">
        <v>26</v>
      </c>
      <c r="J12" s="49">
        <v>0</v>
      </c>
    </row>
    <row r="13" spans="1:10">
      <c r="A13" s="67" t="s">
        <v>124</v>
      </c>
      <c r="B13" s="68"/>
      <c r="C13" s="68"/>
      <c r="D13" s="68"/>
      <c r="E13" s="68"/>
      <c r="F13" s="69"/>
      <c r="H13" s="43" t="s">
        <v>8</v>
      </c>
      <c r="I13" s="44" t="s">
        <v>120</v>
      </c>
      <c r="J13" s="1">
        <f>300000000/6</f>
        <v>50000000</v>
      </c>
    </row>
    <row r="14" spans="1:10" ht="23.25" thickBot="1">
      <c r="A14" s="13" t="s">
        <v>0</v>
      </c>
      <c r="B14" s="4" t="s">
        <v>1</v>
      </c>
      <c r="C14" s="26" t="s">
        <v>2</v>
      </c>
      <c r="D14" s="4" t="s">
        <v>3</v>
      </c>
      <c r="E14" s="26" t="s">
        <v>4</v>
      </c>
      <c r="F14" s="27" t="s">
        <v>5</v>
      </c>
      <c r="H14" s="45" t="s">
        <v>27</v>
      </c>
      <c r="I14" s="44" t="s">
        <v>125</v>
      </c>
      <c r="J14" s="1">
        <f>J13*6/12</f>
        <v>25000000</v>
      </c>
    </row>
    <row r="15" spans="1:10" ht="23.25" thickBot="1">
      <c r="A15" s="14"/>
      <c r="B15" s="5">
        <f>A17-B16</f>
        <v>225000000</v>
      </c>
      <c r="C15" s="5"/>
      <c r="D15" s="5" t="s">
        <v>122</v>
      </c>
      <c r="E15" s="5"/>
      <c r="F15" s="15"/>
      <c r="H15" s="46" t="s">
        <v>134</v>
      </c>
      <c r="I15" s="47"/>
      <c r="J15" s="48">
        <f>SUM(J12:J14)</f>
        <v>75000000</v>
      </c>
    </row>
    <row r="16" spans="1:10">
      <c r="A16" s="14"/>
      <c r="B16" s="5">
        <f>J15</f>
        <v>75000000</v>
      </c>
      <c r="C16" s="5"/>
      <c r="D16" s="5" t="s">
        <v>10</v>
      </c>
      <c r="E16" s="5"/>
      <c r="F16" s="15"/>
    </row>
    <row r="17" spans="1:6">
      <c r="A17" s="14">
        <v>300000000</v>
      </c>
      <c r="B17" s="5"/>
      <c r="C17" s="5"/>
      <c r="D17" s="10" t="s">
        <v>14</v>
      </c>
      <c r="E17" s="11"/>
      <c r="F17" s="17"/>
    </row>
    <row r="18" spans="1:6">
      <c r="A18" s="18">
        <f>SUM(A15:A17)</f>
        <v>300000000</v>
      </c>
      <c r="B18" s="18">
        <f>SUM(B15:B17)</f>
        <v>300000000</v>
      </c>
      <c r="C18" s="29" t="s">
        <v>16</v>
      </c>
      <c r="D18" s="29"/>
      <c r="E18" s="29"/>
      <c r="F18" s="29"/>
    </row>
    <row r="19" spans="1:6">
      <c r="A19" s="70" t="s">
        <v>123</v>
      </c>
      <c r="B19" s="71"/>
      <c r="C19" s="71"/>
      <c r="D19" s="71"/>
      <c r="E19" s="71"/>
      <c r="F19" s="72"/>
    </row>
    <row r="20" spans="1:6">
      <c r="A20" s="70" t="s">
        <v>18</v>
      </c>
      <c r="B20" s="71"/>
      <c r="C20" s="71"/>
      <c r="D20" s="71"/>
      <c r="E20" s="71"/>
      <c r="F20" s="72"/>
    </row>
    <row r="21" spans="1:6" ht="23.25" thickBot="1"/>
    <row r="22" spans="1:6">
      <c r="A22" s="57" t="s">
        <v>135</v>
      </c>
      <c r="B22" s="58"/>
      <c r="C22" s="58"/>
      <c r="D22" s="58"/>
      <c r="E22" s="58"/>
      <c r="F22" s="59"/>
    </row>
    <row r="23" spans="1:6">
      <c r="A23" s="67" t="s">
        <v>124</v>
      </c>
      <c r="B23" s="68"/>
      <c r="C23" s="68"/>
      <c r="D23" s="68"/>
      <c r="E23" s="68"/>
      <c r="F23" s="69"/>
    </row>
    <row r="24" spans="1:6">
      <c r="A24" s="13" t="s">
        <v>0</v>
      </c>
      <c r="B24" s="4" t="s">
        <v>1</v>
      </c>
      <c r="C24" s="26" t="s">
        <v>2</v>
      </c>
      <c r="D24" s="4" t="s">
        <v>3</v>
      </c>
      <c r="E24" s="26" t="s">
        <v>4</v>
      </c>
      <c r="F24" s="27" t="s">
        <v>5</v>
      </c>
    </row>
    <row r="25" spans="1:6">
      <c r="A25" s="14"/>
      <c r="B25" s="5">
        <v>230000000</v>
      </c>
      <c r="C25" s="5"/>
      <c r="D25" s="5" t="s">
        <v>78</v>
      </c>
      <c r="E25" s="5"/>
      <c r="F25" s="15"/>
    </row>
    <row r="26" spans="1:6">
      <c r="A26" s="14">
        <f>B25-A27</f>
        <v>5000000</v>
      </c>
      <c r="B26" s="5"/>
      <c r="C26" s="5"/>
      <c r="D26" s="10" t="s">
        <v>128</v>
      </c>
      <c r="E26" s="5"/>
      <c r="F26" s="15"/>
    </row>
    <row r="27" spans="1:6">
      <c r="A27" s="14">
        <f>B15</f>
        <v>225000000</v>
      </c>
      <c r="B27" s="5"/>
      <c r="C27" s="5"/>
      <c r="D27" s="10" t="s">
        <v>122</v>
      </c>
      <c r="E27" s="11"/>
      <c r="F27" s="17"/>
    </row>
    <row r="28" spans="1:6">
      <c r="A28" s="18">
        <f>SUM(A25:A27)</f>
        <v>230000000</v>
      </c>
      <c r="B28" s="18">
        <f>SUM(B25:B27)</f>
        <v>230000000</v>
      </c>
      <c r="C28" s="29" t="s">
        <v>16</v>
      </c>
      <c r="D28" s="29"/>
      <c r="E28" s="29"/>
      <c r="F28" s="29"/>
    </row>
    <row r="29" spans="1:6">
      <c r="A29" s="70" t="s">
        <v>129</v>
      </c>
      <c r="B29" s="71"/>
      <c r="C29" s="71"/>
      <c r="D29" s="71"/>
      <c r="E29" s="71"/>
      <c r="F29" s="72"/>
    </row>
    <row r="30" spans="1:6">
      <c r="A30" s="70" t="s">
        <v>18</v>
      </c>
      <c r="B30" s="71"/>
      <c r="C30" s="71"/>
      <c r="D30" s="71"/>
      <c r="E30" s="71"/>
      <c r="F30" s="72"/>
    </row>
    <row r="31" spans="1:6" ht="23.25" thickBot="1"/>
    <row r="32" spans="1:6">
      <c r="A32" s="57" t="s">
        <v>136</v>
      </c>
      <c r="B32" s="58"/>
      <c r="C32" s="58"/>
      <c r="D32" s="58"/>
      <c r="E32" s="58"/>
      <c r="F32" s="59"/>
    </row>
    <row r="33" spans="1:6">
      <c r="A33" s="67" t="s">
        <v>124</v>
      </c>
      <c r="B33" s="68"/>
      <c r="C33" s="68"/>
      <c r="D33" s="68"/>
      <c r="E33" s="68"/>
      <c r="F33" s="69"/>
    </row>
    <row r="34" spans="1:6">
      <c r="A34" s="13" t="s">
        <v>0</v>
      </c>
      <c r="B34" s="4" t="s">
        <v>1</v>
      </c>
      <c r="C34" s="26" t="s">
        <v>2</v>
      </c>
      <c r="D34" s="4" t="s">
        <v>3</v>
      </c>
      <c r="E34" s="26" t="s">
        <v>4</v>
      </c>
      <c r="F34" s="27" t="s">
        <v>5</v>
      </c>
    </row>
    <row r="35" spans="1:6">
      <c r="A35" s="14"/>
      <c r="B35" s="5">
        <v>225000000</v>
      </c>
      <c r="C35" s="5"/>
      <c r="D35" s="5" t="s">
        <v>78</v>
      </c>
      <c r="E35" s="5"/>
      <c r="F35" s="15"/>
    </row>
    <row r="36" spans="1:6">
      <c r="A36" s="14">
        <f>B35</f>
        <v>225000000</v>
      </c>
      <c r="B36" s="5"/>
      <c r="C36" s="5"/>
      <c r="D36" s="10" t="s">
        <v>122</v>
      </c>
      <c r="E36" s="11"/>
      <c r="F36" s="17"/>
    </row>
    <row r="37" spans="1:6">
      <c r="A37" s="18">
        <f>SUM(A35:A36)</f>
        <v>225000000</v>
      </c>
      <c r="B37" s="18">
        <f>SUM(B35:B36)</f>
        <v>225000000</v>
      </c>
      <c r="C37" s="29" t="s">
        <v>16</v>
      </c>
      <c r="D37" s="29"/>
      <c r="E37" s="29"/>
      <c r="F37" s="29"/>
    </row>
    <row r="38" spans="1:6">
      <c r="A38" s="70" t="s">
        <v>129</v>
      </c>
      <c r="B38" s="71"/>
      <c r="C38" s="71"/>
      <c r="D38" s="71"/>
      <c r="E38" s="71"/>
      <c r="F38" s="72"/>
    </row>
    <row r="39" spans="1:6">
      <c r="A39" s="70" t="s">
        <v>18</v>
      </c>
      <c r="B39" s="71"/>
      <c r="C39" s="71"/>
      <c r="D39" s="71"/>
      <c r="E39" s="71"/>
      <c r="F39" s="72"/>
    </row>
    <row r="40" spans="1:6" ht="23.25" thickBot="1"/>
    <row r="41" spans="1:6">
      <c r="A41" s="57" t="s">
        <v>137</v>
      </c>
      <c r="B41" s="58"/>
      <c r="C41" s="58"/>
      <c r="D41" s="58"/>
      <c r="E41" s="58"/>
      <c r="F41" s="59"/>
    </row>
    <row r="42" spans="1:6">
      <c r="A42" s="67" t="s">
        <v>124</v>
      </c>
      <c r="B42" s="68"/>
      <c r="C42" s="68"/>
      <c r="D42" s="68"/>
      <c r="E42" s="68"/>
      <c r="F42" s="69"/>
    </row>
    <row r="43" spans="1:6">
      <c r="A43" s="13" t="s">
        <v>0</v>
      </c>
      <c r="B43" s="4" t="s">
        <v>1</v>
      </c>
      <c r="C43" s="26" t="s">
        <v>2</v>
      </c>
      <c r="D43" s="4" t="s">
        <v>3</v>
      </c>
      <c r="E43" s="26" t="s">
        <v>4</v>
      </c>
      <c r="F43" s="27" t="s">
        <v>5</v>
      </c>
    </row>
    <row r="44" spans="1:6">
      <c r="A44" s="14"/>
      <c r="B44" s="5">
        <v>220000000</v>
      </c>
      <c r="C44" s="5"/>
      <c r="D44" s="5" t="s">
        <v>78</v>
      </c>
      <c r="E44" s="5"/>
      <c r="F44" s="15"/>
    </row>
    <row r="45" spans="1:6">
      <c r="A45" s="14"/>
      <c r="B45" s="5">
        <f>A46-B44</f>
        <v>5000000</v>
      </c>
      <c r="C45" s="5"/>
      <c r="D45" s="10" t="s">
        <v>130</v>
      </c>
      <c r="E45" s="5"/>
      <c r="F45" s="15"/>
    </row>
    <row r="46" spans="1:6">
      <c r="A46" s="14">
        <f>B35</f>
        <v>225000000</v>
      </c>
      <c r="B46" s="5"/>
      <c r="C46" s="5"/>
      <c r="D46" s="10" t="s">
        <v>122</v>
      </c>
      <c r="E46" s="11"/>
      <c r="F46" s="17"/>
    </row>
    <row r="47" spans="1:6">
      <c r="A47" s="18">
        <f>SUM(A44:A46)</f>
        <v>225000000</v>
      </c>
      <c r="B47" s="18">
        <f>SUM(B44:B46)</f>
        <v>225000000</v>
      </c>
      <c r="C47" s="29" t="s">
        <v>16</v>
      </c>
      <c r="D47" s="29"/>
      <c r="E47" s="29"/>
      <c r="F47" s="29"/>
    </row>
    <row r="48" spans="1:6">
      <c r="A48" s="70" t="s">
        <v>129</v>
      </c>
      <c r="B48" s="71"/>
      <c r="C48" s="71"/>
      <c r="D48" s="71"/>
      <c r="E48" s="71"/>
      <c r="F48" s="72"/>
    </row>
    <row r="49" spans="1:6">
      <c r="A49" s="70" t="s">
        <v>18</v>
      </c>
      <c r="B49" s="71"/>
      <c r="C49" s="71"/>
      <c r="D49" s="71"/>
      <c r="E49" s="71"/>
      <c r="F49" s="72"/>
    </row>
  </sheetData>
  <mergeCells count="18">
    <mergeCell ref="A49:F49"/>
    <mergeCell ref="A22:F22"/>
    <mergeCell ref="A23:F23"/>
    <mergeCell ref="A29:F29"/>
    <mergeCell ref="A30:F30"/>
    <mergeCell ref="A32:F32"/>
    <mergeCell ref="A33:F33"/>
    <mergeCell ref="A38:F38"/>
    <mergeCell ref="A39:F39"/>
    <mergeCell ref="A41:F41"/>
    <mergeCell ref="A42:F42"/>
    <mergeCell ref="A48:F48"/>
    <mergeCell ref="H3:H4"/>
    <mergeCell ref="A12:F12"/>
    <mergeCell ref="A13:F13"/>
    <mergeCell ref="A19:F19"/>
    <mergeCell ref="A20:F20"/>
    <mergeCell ref="A3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sqref="A1:F8"/>
    </sheetView>
  </sheetViews>
  <sheetFormatPr defaultRowHeight="22.5"/>
  <cols>
    <col min="1" max="2" width="9.81640625" style="1" bestFit="1" customWidth="1"/>
    <col min="3" max="3" width="8.7265625" style="1"/>
    <col min="4" max="4" width="28.453125" style="1" customWidth="1"/>
    <col min="5" max="5" width="5" style="1" bestFit="1" customWidth="1"/>
    <col min="6" max="6" width="3.26953125" style="1" bestFit="1" customWidth="1"/>
    <col min="7" max="7" width="6.08984375" style="1" customWidth="1"/>
    <col min="8" max="8" width="14.36328125" style="1" customWidth="1"/>
    <col min="9" max="9" width="10.90625" style="1" bestFit="1" customWidth="1"/>
    <col min="10" max="16384" width="8.7265625" style="1"/>
  </cols>
  <sheetData>
    <row r="1" spans="1:9">
      <c r="A1" s="57" t="s">
        <v>40</v>
      </c>
      <c r="B1" s="58"/>
      <c r="C1" s="58"/>
      <c r="D1" s="58"/>
      <c r="E1" s="58"/>
      <c r="F1" s="59"/>
    </row>
    <row r="2" spans="1:9">
      <c r="A2" s="54" t="s">
        <v>39</v>
      </c>
      <c r="B2" s="55"/>
      <c r="C2" s="55"/>
      <c r="D2" s="55"/>
      <c r="E2" s="55"/>
      <c r="F2" s="56"/>
    </row>
    <row r="3" spans="1:9">
      <c r="A3" s="13" t="s">
        <v>0</v>
      </c>
      <c r="B3" s="4" t="s">
        <v>1</v>
      </c>
      <c r="C3" s="26" t="s">
        <v>2</v>
      </c>
      <c r="D3" s="4" t="s">
        <v>3</v>
      </c>
      <c r="E3" s="26" t="s">
        <v>4</v>
      </c>
      <c r="F3" s="27" t="s">
        <v>5</v>
      </c>
      <c r="H3" s="18" t="s">
        <v>24</v>
      </c>
      <c r="I3" s="18">
        <f>120000000/5</f>
        <v>24000000</v>
      </c>
    </row>
    <row r="4" spans="1:9">
      <c r="A4" s="14"/>
      <c r="B4" s="5">
        <f>A5</f>
        <v>8000000</v>
      </c>
      <c r="C4" s="5"/>
      <c r="D4" s="5" t="s">
        <v>37</v>
      </c>
      <c r="E4" s="5"/>
      <c r="F4" s="15"/>
      <c r="H4" s="18" t="s">
        <v>25</v>
      </c>
      <c r="I4" s="18">
        <f t="shared" ref="I4:I6" si="0">120000000/5</f>
        <v>24000000</v>
      </c>
    </row>
    <row r="5" spans="1:9">
      <c r="A5" s="14">
        <f>I7</f>
        <v>8000000</v>
      </c>
      <c r="B5" s="5"/>
      <c r="C5" s="5"/>
      <c r="D5" s="10" t="s">
        <v>36</v>
      </c>
      <c r="E5" s="5"/>
      <c r="F5" s="15"/>
      <c r="H5" s="18" t="s">
        <v>26</v>
      </c>
      <c r="I5" s="18">
        <f t="shared" si="0"/>
        <v>24000000</v>
      </c>
    </row>
    <row r="6" spans="1:9">
      <c r="A6" s="18">
        <f>SUM(A4:A5)</f>
        <v>8000000</v>
      </c>
      <c r="B6" s="18">
        <f>SUM(B4:B5)</f>
        <v>8000000</v>
      </c>
      <c r="C6" s="51" t="s">
        <v>16</v>
      </c>
      <c r="D6" s="51"/>
      <c r="E6" s="51"/>
      <c r="F6" s="51"/>
      <c r="H6" s="18" t="s">
        <v>8</v>
      </c>
      <c r="I6" s="18">
        <f t="shared" si="0"/>
        <v>24000000</v>
      </c>
    </row>
    <row r="7" spans="1:9">
      <c r="A7" s="51" t="s">
        <v>38</v>
      </c>
      <c r="B7" s="51"/>
      <c r="C7" s="51"/>
      <c r="D7" s="51"/>
      <c r="E7" s="51"/>
      <c r="F7" s="51"/>
      <c r="H7" s="18" t="s">
        <v>27</v>
      </c>
      <c r="I7" s="18">
        <f>120000000/5*4/12</f>
        <v>8000000</v>
      </c>
    </row>
    <row r="8" spans="1:9">
      <c r="A8" s="51" t="s">
        <v>18</v>
      </c>
      <c r="B8" s="51"/>
      <c r="C8" s="51"/>
      <c r="D8" s="51"/>
      <c r="E8" s="51"/>
      <c r="F8" s="51"/>
      <c r="H8" s="4" t="s">
        <v>16</v>
      </c>
      <c r="I8" s="4">
        <f>SUM(I3:I7)</f>
        <v>104000000</v>
      </c>
    </row>
    <row r="9" spans="1:9" ht="23.25" thickBot="1"/>
    <row r="10" spans="1:9">
      <c r="A10" s="57" t="s">
        <v>32</v>
      </c>
      <c r="B10" s="58"/>
      <c r="C10" s="58"/>
      <c r="D10" s="58"/>
      <c r="E10" s="58"/>
      <c r="F10" s="59"/>
    </row>
    <row r="11" spans="1:9">
      <c r="A11" s="54" t="s">
        <v>29</v>
      </c>
      <c r="B11" s="55"/>
      <c r="C11" s="55"/>
      <c r="D11" s="55"/>
      <c r="E11" s="55"/>
      <c r="F11" s="56"/>
    </row>
    <row r="12" spans="1:9">
      <c r="A12" s="13" t="s">
        <v>0</v>
      </c>
      <c r="B12" s="4" t="s">
        <v>1</v>
      </c>
      <c r="C12" s="26" t="s">
        <v>2</v>
      </c>
      <c r="D12" s="4" t="s">
        <v>3</v>
      </c>
      <c r="E12" s="26" t="s">
        <v>4</v>
      </c>
      <c r="F12" s="27" t="s">
        <v>5</v>
      </c>
    </row>
    <row r="13" spans="1:9">
      <c r="A13" s="14"/>
      <c r="B13" s="5">
        <v>23000000</v>
      </c>
      <c r="C13" s="5"/>
      <c r="D13" s="5" t="s">
        <v>28</v>
      </c>
      <c r="E13" s="5"/>
      <c r="F13" s="15"/>
    </row>
    <row r="14" spans="1:9">
      <c r="A14" s="14"/>
      <c r="B14" s="5">
        <f>I8</f>
        <v>104000000</v>
      </c>
      <c r="C14" s="5"/>
      <c r="D14" s="5" t="s">
        <v>10</v>
      </c>
      <c r="E14" s="5"/>
      <c r="F14" s="15"/>
    </row>
    <row r="15" spans="1:9">
      <c r="A15" s="14">
        <v>120000000</v>
      </c>
      <c r="B15" s="5"/>
      <c r="C15" s="5"/>
      <c r="D15" s="10" t="s">
        <v>14</v>
      </c>
      <c r="E15" s="5"/>
      <c r="F15" s="15"/>
    </row>
    <row r="16" spans="1:9">
      <c r="A16" s="16">
        <f>B13+B14-A15</f>
        <v>7000000</v>
      </c>
      <c r="B16" s="11"/>
      <c r="C16" s="11"/>
      <c r="D16" s="12" t="s">
        <v>15</v>
      </c>
      <c r="E16" s="11"/>
      <c r="F16" s="17"/>
    </row>
    <row r="17" spans="1:6">
      <c r="A17" s="18">
        <f>SUM(A13:A16)</f>
        <v>127000000</v>
      </c>
      <c r="B17" s="18">
        <f>SUM(B13:B16)</f>
        <v>127000000</v>
      </c>
      <c r="C17" s="51" t="s">
        <v>16</v>
      </c>
      <c r="D17" s="51"/>
      <c r="E17" s="51"/>
      <c r="F17" s="51"/>
    </row>
    <row r="18" spans="1:6">
      <c r="A18" s="51" t="s">
        <v>30</v>
      </c>
      <c r="B18" s="51"/>
      <c r="C18" s="51"/>
      <c r="D18" s="51"/>
      <c r="E18" s="51"/>
      <c r="F18" s="51"/>
    </row>
    <row r="19" spans="1:6">
      <c r="A19" s="51" t="s">
        <v>18</v>
      </c>
      <c r="B19" s="51"/>
      <c r="C19" s="51"/>
      <c r="D19" s="51"/>
      <c r="E19" s="51"/>
      <c r="F19" s="51"/>
    </row>
    <row r="21" spans="1:6" ht="23.25" thickBot="1"/>
    <row r="22" spans="1:6">
      <c r="A22" s="57" t="s">
        <v>33</v>
      </c>
      <c r="B22" s="58"/>
      <c r="C22" s="58"/>
      <c r="D22" s="58"/>
      <c r="E22" s="58"/>
      <c r="F22" s="59"/>
    </row>
    <row r="23" spans="1:6">
      <c r="A23" s="54" t="s">
        <v>29</v>
      </c>
      <c r="B23" s="55"/>
      <c r="C23" s="55"/>
      <c r="D23" s="55"/>
      <c r="E23" s="55"/>
      <c r="F23" s="56"/>
    </row>
    <row r="24" spans="1:6">
      <c r="A24" s="13" t="s">
        <v>0</v>
      </c>
      <c r="B24" s="4" t="s">
        <v>1</v>
      </c>
      <c r="C24" s="26" t="s">
        <v>2</v>
      </c>
      <c r="D24" s="4" t="s">
        <v>3</v>
      </c>
      <c r="E24" s="26" t="s">
        <v>4</v>
      </c>
      <c r="F24" s="27" t="s">
        <v>5</v>
      </c>
    </row>
    <row r="25" spans="1:6">
      <c r="A25" s="14"/>
      <c r="B25" s="5">
        <v>13000000</v>
      </c>
      <c r="C25" s="5"/>
      <c r="D25" s="5" t="s">
        <v>28</v>
      </c>
      <c r="E25" s="5"/>
      <c r="F25" s="15"/>
    </row>
    <row r="26" spans="1:6">
      <c r="A26" s="14"/>
      <c r="B26" s="5">
        <f>I8</f>
        <v>104000000</v>
      </c>
      <c r="C26" s="5"/>
      <c r="D26" s="5" t="s">
        <v>10</v>
      </c>
      <c r="E26" s="5"/>
      <c r="F26" s="15"/>
    </row>
    <row r="27" spans="1:6">
      <c r="A27" s="14"/>
      <c r="B27" s="5">
        <f>A28-B25-B26</f>
        <v>3000000</v>
      </c>
      <c r="C27" s="5"/>
      <c r="D27" s="5" t="s">
        <v>31</v>
      </c>
      <c r="E27" s="5"/>
      <c r="F27" s="15"/>
    </row>
    <row r="28" spans="1:6">
      <c r="A28" s="14">
        <v>120000000</v>
      </c>
      <c r="B28" s="5"/>
      <c r="C28" s="5"/>
      <c r="D28" s="10" t="s">
        <v>14</v>
      </c>
      <c r="E28" s="11"/>
      <c r="F28" s="17"/>
    </row>
    <row r="29" spans="1:6">
      <c r="A29" s="18">
        <f>SUM(A25:A28)</f>
        <v>120000000</v>
      </c>
      <c r="B29" s="18">
        <f>SUM(B25:B28)</f>
        <v>120000000</v>
      </c>
      <c r="C29" s="51" t="s">
        <v>16</v>
      </c>
      <c r="D29" s="51"/>
      <c r="E29" s="51"/>
      <c r="F29" s="51"/>
    </row>
    <row r="30" spans="1:6">
      <c r="A30" s="51" t="s">
        <v>30</v>
      </c>
      <c r="B30" s="51"/>
      <c r="C30" s="51"/>
      <c r="D30" s="51"/>
      <c r="E30" s="51"/>
      <c r="F30" s="51"/>
    </row>
    <row r="31" spans="1:6">
      <c r="A31" s="51" t="s">
        <v>18</v>
      </c>
      <c r="B31" s="51"/>
      <c r="C31" s="51"/>
      <c r="D31" s="51"/>
      <c r="E31" s="51"/>
      <c r="F31" s="51"/>
    </row>
    <row r="33" spans="1:6" ht="23.25" thickBot="1"/>
    <row r="34" spans="1:6">
      <c r="A34" s="57" t="s">
        <v>34</v>
      </c>
      <c r="B34" s="58"/>
      <c r="C34" s="58"/>
      <c r="D34" s="58"/>
      <c r="E34" s="58"/>
      <c r="F34" s="59"/>
    </row>
    <row r="35" spans="1:6">
      <c r="A35" s="54" t="s">
        <v>29</v>
      </c>
      <c r="B35" s="55"/>
      <c r="C35" s="55"/>
      <c r="D35" s="55"/>
      <c r="E35" s="55"/>
      <c r="F35" s="56"/>
    </row>
    <row r="36" spans="1:6">
      <c r="A36" s="13" t="s">
        <v>0</v>
      </c>
      <c r="B36" s="4" t="s">
        <v>1</v>
      </c>
      <c r="C36" s="26" t="s">
        <v>2</v>
      </c>
      <c r="D36" s="4" t="s">
        <v>3</v>
      </c>
      <c r="E36" s="26" t="s">
        <v>4</v>
      </c>
      <c r="F36" s="27" t="s">
        <v>5</v>
      </c>
    </row>
    <row r="37" spans="1:6">
      <c r="A37" s="14"/>
      <c r="B37" s="5">
        <v>16000000</v>
      </c>
      <c r="C37" s="5"/>
      <c r="D37" s="5" t="s">
        <v>28</v>
      </c>
      <c r="E37" s="5"/>
      <c r="F37" s="15"/>
    </row>
    <row r="38" spans="1:6">
      <c r="A38" s="14"/>
      <c r="B38" s="5">
        <f>I8</f>
        <v>104000000</v>
      </c>
      <c r="C38" s="5"/>
      <c r="D38" s="5" t="s">
        <v>10</v>
      </c>
      <c r="E38" s="5"/>
      <c r="F38" s="15"/>
    </row>
    <row r="39" spans="1:6">
      <c r="A39" s="14">
        <v>120000000</v>
      </c>
      <c r="B39" s="5"/>
      <c r="C39" s="5"/>
      <c r="D39" s="10" t="s">
        <v>14</v>
      </c>
      <c r="E39" s="11"/>
      <c r="F39" s="17"/>
    </row>
    <row r="40" spans="1:6">
      <c r="A40" s="18">
        <f>SUM(A37:A39)</f>
        <v>120000000</v>
      </c>
      <c r="B40" s="18">
        <f>SUM(B37:B39)</f>
        <v>120000000</v>
      </c>
      <c r="C40" s="51" t="s">
        <v>16</v>
      </c>
      <c r="D40" s="51"/>
      <c r="E40" s="51"/>
      <c r="F40" s="51"/>
    </row>
    <row r="41" spans="1:6">
      <c r="A41" s="51" t="s">
        <v>30</v>
      </c>
      <c r="B41" s="51"/>
      <c r="C41" s="51"/>
      <c r="D41" s="51"/>
      <c r="E41" s="51"/>
      <c r="F41" s="51"/>
    </row>
    <row r="42" spans="1:6">
      <c r="A42" s="51" t="s">
        <v>18</v>
      </c>
      <c r="B42" s="51"/>
      <c r="C42" s="51"/>
      <c r="D42" s="51"/>
      <c r="E42" s="51"/>
      <c r="F42" s="51"/>
    </row>
    <row r="44" spans="1:6" ht="23.25" thickBot="1"/>
    <row r="45" spans="1:6">
      <c r="A45" s="57" t="s">
        <v>35</v>
      </c>
      <c r="B45" s="58"/>
      <c r="C45" s="58"/>
      <c r="D45" s="58"/>
      <c r="E45" s="58"/>
      <c r="F45" s="59"/>
    </row>
    <row r="46" spans="1:6">
      <c r="A46" s="54" t="s">
        <v>29</v>
      </c>
      <c r="B46" s="55"/>
      <c r="C46" s="55"/>
      <c r="D46" s="55"/>
      <c r="E46" s="55"/>
      <c r="F46" s="56"/>
    </row>
    <row r="47" spans="1:6">
      <c r="A47" s="13" t="s">
        <v>0</v>
      </c>
      <c r="B47" s="4" t="s">
        <v>1</v>
      </c>
      <c r="C47" s="26" t="s">
        <v>2</v>
      </c>
      <c r="D47" s="4" t="s">
        <v>3</v>
      </c>
      <c r="E47" s="26" t="s">
        <v>4</v>
      </c>
      <c r="F47" s="27" t="s">
        <v>5</v>
      </c>
    </row>
    <row r="48" spans="1:6">
      <c r="A48" s="14"/>
      <c r="B48" s="5">
        <v>28000000</v>
      </c>
      <c r="C48" s="5"/>
      <c r="D48" s="5" t="s">
        <v>28</v>
      </c>
      <c r="E48" s="5"/>
      <c r="F48" s="15"/>
    </row>
    <row r="49" spans="1:6">
      <c r="A49" s="14"/>
      <c r="B49" s="5">
        <f>I8</f>
        <v>104000000</v>
      </c>
      <c r="C49" s="5"/>
      <c r="D49" s="5" t="s">
        <v>10</v>
      </c>
      <c r="E49" s="5"/>
      <c r="F49" s="15"/>
    </row>
    <row r="50" spans="1:6">
      <c r="A50" s="14">
        <v>120000000</v>
      </c>
      <c r="B50" s="5"/>
      <c r="C50" s="5"/>
      <c r="D50" s="10" t="s">
        <v>14</v>
      </c>
      <c r="E50" s="5"/>
      <c r="F50" s="15"/>
    </row>
    <row r="51" spans="1:6">
      <c r="A51" s="16">
        <f>B48+B49-A50</f>
        <v>12000000</v>
      </c>
      <c r="B51" s="11"/>
      <c r="C51" s="11"/>
      <c r="D51" s="12" t="s">
        <v>15</v>
      </c>
      <c r="E51" s="11"/>
      <c r="F51" s="17"/>
    </row>
    <row r="52" spans="1:6">
      <c r="A52" s="18">
        <f>SUM(A48:A51)</f>
        <v>132000000</v>
      </c>
      <c r="B52" s="18">
        <f>SUM(B48:B51)</f>
        <v>132000000</v>
      </c>
      <c r="C52" s="51" t="s">
        <v>16</v>
      </c>
      <c r="D52" s="51"/>
      <c r="E52" s="51"/>
      <c r="F52" s="51"/>
    </row>
    <row r="53" spans="1:6">
      <c r="A53" s="51" t="s">
        <v>30</v>
      </c>
      <c r="B53" s="51"/>
      <c r="C53" s="51"/>
      <c r="D53" s="51"/>
      <c r="E53" s="51"/>
      <c r="F53" s="51"/>
    </row>
    <row r="54" spans="1:6">
      <c r="A54" s="51" t="s">
        <v>18</v>
      </c>
      <c r="B54" s="51"/>
      <c r="C54" s="51"/>
      <c r="D54" s="51"/>
      <c r="E54" s="51"/>
      <c r="F54" s="51"/>
    </row>
  </sheetData>
  <mergeCells count="25">
    <mergeCell ref="A31:F31"/>
    <mergeCell ref="A34:F34"/>
    <mergeCell ref="A35:F35"/>
    <mergeCell ref="A10:F10"/>
    <mergeCell ref="A11:F11"/>
    <mergeCell ref="C17:F17"/>
    <mergeCell ref="A18:F18"/>
    <mergeCell ref="A19:F19"/>
    <mergeCell ref="A22:F22"/>
    <mergeCell ref="A53:F53"/>
    <mergeCell ref="A54:F54"/>
    <mergeCell ref="A1:F1"/>
    <mergeCell ref="A2:F2"/>
    <mergeCell ref="C6:F6"/>
    <mergeCell ref="A7:F7"/>
    <mergeCell ref="A8:F8"/>
    <mergeCell ref="C40:F40"/>
    <mergeCell ref="A41:F41"/>
    <mergeCell ref="A42:F42"/>
    <mergeCell ref="A45:F45"/>
    <mergeCell ref="A46:F46"/>
    <mergeCell ref="C52:F52"/>
    <mergeCell ref="A23:F23"/>
    <mergeCell ref="C29:F29"/>
    <mergeCell ref="A30:F30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H14" sqref="H14:I14"/>
    </sheetView>
  </sheetViews>
  <sheetFormatPr defaultRowHeight="18"/>
  <cols>
    <col min="1" max="2" width="9" bestFit="1" customWidth="1"/>
    <col min="4" max="4" width="24" customWidth="1"/>
    <col min="5" max="5" width="5" bestFit="1" customWidth="1"/>
    <col min="6" max="6" width="3.26953125" bestFit="1" customWidth="1"/>
    <col min="8" max="8" width="13.453125" bestFit="1" customWidth="1"/>
    <col min="9" max="9" width="10.90625" bestFit="1" customWidth="1"/>
  </cols>
  <sheetData>
    <row r="1" spans="1:9" ht="22.5">
      <c r="A1" s="57" t="s">
        <v>41</v>
      </c>
      <c r="B1" s="58"/>
      <c r="C1" s="58"/>
      <c r="D1" s="58"/>
      <c r="E1" s="58"/>
      <c r="F1" s="59"/>
    </row>
    <row r="2" spans="1:9" ht="22.5">
      <c r="A2" s="54" t="s">
        <v>42</v>
      </c>
      <c r="B2" s="55"/>
      <c r="C2" s="55"/>
      <c r="D2" s="55"/>
      <c r="E2" s="55"/>
      <c r="F2" s="56"/>
    </row>
    <row r="3" spans="1:9" ht="22.5">
      <c r="A3" s="13" t="s">
        <v>0</v>
      </c>
      <c r="B3" s="4" t="s">
        <v>1</v>
      </c>
      <c r="C3" s="26" t="s">
        <v>2</v>
      </c>
      <c r="D3" s="4" t="s">
        <v>3</v>
      </c>
      <c r="E3" s="26" t="s">
        <v>4</v>
      </c>
      <c r="F3" s="27" t="s">
        <v>5</v>
      </c>
      <c r="H3" s="31" t="s">
        <v>43</v>
      </c>
      <c r="I3" s="34">
        <f>14000000/10</f>
        <v>1400000</v>
      </c>
    </row>
    <row r="4" spans="1:9" ht="22.5">
      <c r="A4" s="14"/>
      <c r="B4" s="5">
        <v>1500000</v>
      </c>
      <c r="C4" s="5"/>
      <c r="D4" s="5" t="s">
        <v>47</v>
      </c>
      <c r="E4" s="5"/>
      <c r="F4" s="15"/>
      <c r="H4" s="32" t="s">
        <v>44</v>
      </c>
      <c r="I4" s="34">
        <f t="shared" ref="I4:I10" si="0">14000000/10</f>
        <v>1400000</v>
      </c>
    </row>
    <row r="5" spans="1:9" ht="22.5">
      <c r="A5" s="14"/>
      <c r="B5" s="5">
        <v>11900000</v>
      </c>
      <c r="C5" s="5"/>
      <c r="D5" s="5" t="s">
        <v>36</v>
      </c>
      <c r="E5" s="5"/>
      <c r="F5" s="15"/>
      <c r="H5" s="34" t="s">
        <v>45</v>
      </c>
      <c r="I5" s="34">
        <f t="shared" si="0"/>
        <v>1400000</v>
      </c>
    </row>
    <row r="6" spans="1:9" ht="22.5">
      <c r="A6" s="14"/>
      <c r="B6" s="5">
        <f>A7-B4-B5</f>
        <v>600000</v>
      </c>
      <c r="C6" s="5"/>
      <c r="D6" s="5" t="s">
        <v>54</v>
      </c>
      <c r="E6" s="5"/>
      <c r="F6" s="15"/>
      <c r="H6" s="32" t="s">
        <v>46</v>
      </c>
      <c r="I6" s="34">
        <f t="shared" si="0"/>
        <v>1400000</v>
      </c>
    </row>
    <row r="7" spans="1:9" ht="22.5">
      <c r="A7" s="14">
        <v>14000000</v>
      </c>
      <c r="B7" s="5"/>
      <c r="C7" s="5"/>
      <c r="D7" s="10" t="s">
        <v>48</v>
      </c>
      <c r="E7" s="11"/>
      <c r="F7" s="17"/>
      <c r="H7" s="34" t="s">
        <v>24</v>
      </c>
      <c r="I7" s="34">
        <f t="shared" si="0"/>
        <v>1400000</v>
      </c>
    </row>
    <row r="8" spans="1:9" ht="22.5">
      <c r="A8" s="18">
        <f>SUM(A4:A7)</f>
        <v>14000000</v>
      </c>
      <c r="B8" s="18">
        <f>SUM(B4:B7)</f>
        <v>14000000</v>
      </c>
      <c r="C8" s="51" t="s">
        <v>16</v>
      </c>
      <c r="D8" s="51"/>
      <c r="E8" s="51"/>
      <c r="F8" s="51"/>
      <c r="H8" s="32" t="s">
        <v>25</v>
      </c>
      <c r="I8" s="34">
        <f t="shared" si="0"/>
        <v>1400000</v>
      </c>
    </row>
    <row r="9" spans="1:9" ht="22.5">
      <c r="A9" s="51" t="s">
        <v>51</v>
      </c>
      <c r="B9" s="51"/>
      <c r="C9" s="51"/>
      <c r="D9" s="51"/>
      <c r="E9" s="51"/>
      <c r="F9" s="51"/>
      <c r="H9" s="34" t="s">
        <v>26</v>
      </c>
      <c r="I9" s="34">
        <f t="shared" si="0"/>
        <v>1400000</v>
      </c>
    </row>
    <row r="10" spans="1:9" ht="22.5">
      <c r="A10" s="51" t="s">
        <v>18</v>
      </c>
      <c r="B10" s="51"/>
      <c r="C10" s="51"/>
      <c r="D10" s="51"/>
      <c r="E10" s="51"/>
      <c r="F10" s="51"/>
      <c r="H10" s="32" t="s">
        <v>8</v>
      </c>
      <c r="I10" s="34">
        <f t="shared" si="0"/>
        <v>1400000</v>
      </c>
    </row>
    <row r="11" spans="1:9" ht="22.5">
      <c r="A11" s="1"/>
      <c r="B11" s="1"/>
      <c r="C11" s="1"/>
      <c r="D11" s="1"/>
      <c r="E11" s="1"/>
      <c r="F11" s="1"/>
      <c r="H11" s="34" t="s">
        <v>27</v>
      </c>
      <c r="I11" s="34">
        <f>14000000/10*6/12</f>
        <v>700000</v>
      </c>
    </row>
    <row r="12" spans="1:9" ht="23.25" thickBot="1">
      <c r="A12" s="1"/>
      <c r="B12" s="1"/>
      <c r="C12" s="1"/>
      <c r="D12" s="1"/>
      <c r="E12" s="1"/>
      <c r="F12" s="1"/>
      <c r="H12" s="33" t="s">
        <v>16</v>
      </c>
      <c r="I12" s="35">
        <f>SUM(I3:I11)</f>
        <v>11900000</v>
      </c>
    </row>
    <row r="13" spans="1:9" ht="22.5">
      <c r="A13" s="57" t="s">
        <v>52</v>
      </c>
      <c r="B13" s="58"/>
      <c r="C13" s="58"/>
      <c r="D13" s="58"/>
      <c r="E13" s="58"/>
      <c r="F13" s="59"/>
      <c r="H13" s="30"/>
      <c r="I13" s="30"/>
    </row>
    <row r="14" spans="1:9" ht="22.5">
      <c r="A14" s="54" t="s">
        <v>42</v>
      </c>
      <c r="B14" s="55"/>
      <c r="C14" s="55"/>
      <c r="D14" s="55"/>
      <c r="E14" s="55"/>
      <c r="F14" s="56"/>
      <c r="H14" s="33" t="s">
        <v>49</v>
      </c>
      <c r="I14" s="36">
        <f>A8-I12</f>
        <v>2100000</v>
      </c>
    </row>
    <row r="15" spans="1:9" ht="22.5">
      <c r="A15" s="13" t="s">
        <v>0</v>
      </c>
      <c r="B15" s="4" t="s">
        <v>1</v>
      </c>
      <c r="C15" s="26" t="s">
        <v>2</v>
      </c>
      <c r="D15" s="4" t="s">
        <v>3</v>
      </c>
      <c r="E15" s="26" t="s">
        <v>4</v>
      </c>
      <c r="F15" s="27" t="s">
        <v>5</v>
      </c>
    </row>
    <row r="16" spans="1:9" ht="22.5">
      <c r="A16" s="14"/>
      <c r="B16" s="5">
        <v>2100000</v>
      </c>
      <c r="C16" s="5"/>
      <c r="D16" s="5" t="s">
        <v>47</v>
      </c>
      <c r="E16" s="5"/>
      <c r="F16" s="15"/>
    </row>
    <row r="17" spans="1:6" ht="22.5">
      <c r="A17" s="14"/>
      <c r="B17" s="5">
        <v>11900000</v>
      </c>
      <c r="C17" s="5"/>
      <c r="D17" s="5" t="s">
        <v>36</v>
      </c>
      <c r="E17" s="5"/>
      <c r="F17" s="15"/>
    </row>
    <row r="18" spans="1:6" ht="22.5">
      <c r="A18" s="14">
        <v>14000000</v>
      </c>
      <c r="B18" s="5"/>
      <c r="C18" s="5"/>
      <c r="D18" s="10" t="s">
        <v>48</v>
      </c>
      <c r="E18" s="5"/>
      <c r="F18" s="15"/>
    </row>
    <row r="19" spans="1:6" ht="22.5">
      <c r="A19" s="18">
        <f>SUM(A16:A18)</f>
        <v>14000000</v>
      </c>
      <c r="B19" s="18">
        <f>SUM(B16:B18)</f>
        <v>14000000</v>
      </c>
      <c r="C19" s="51" t="s">
        <v>16</v>
      </c>
      <c r="D19" s="51"/>
      <c r="E19" s="51"/>
      <c r="F19" s="51"/>
    </row>
    <row r="20" spans="1:6" ht="22.5">
      <c r="A20" s="51" t="s">
        <v>51</v>
      </c>
      <c r="B20" s="51"/>
      <c r="C20" s="51"/>
      <c r="D20" s="51"/>
      <c r="E20" s="51"/>
      <c r="F20" s="51"/>
    </row>
    <row r="21" spans="1:6" ht="22.5">
      <c r="A21" s="51" t="s">
        <v>18</v>
      </c>
      <c r="B21" s="51"/>
      <c r="C21" s="51"/>
      <c r="D21" s="51"/>
      <c r="E21" s="51"/>
      <c r="F21" s="51"/>
    </row>
    <row r="23" spans="1:6" ht="18.75" thickBot="1"/>
    <row r="24" spans="1:6" ht="22.5">
      <c r="A24" s="57" t="s">
        <v>53</v>
      </c>
      <c r="B24" s="58"/>
      <c r="C24" s="58"/>
      <c r="D24" s="58"/>
      <c r="E24" s="58"/>
      <c r="F24" s="59"/>
    </row>
    <row r="25" spans="1:6" ht="22.5">
      <c r="A25" s="54" t="s">
        <v>42</v>
      </c>
      <c r="B25" s="55"/>
      <c r="C25" s="55"/>
      <c r="D25" s="55"/>
      <c r="E25" s="55"/>
      <c r="F25" s="56"/>
    </row>
    <row r="26" spans="1:6" ht="22.5">
      <c r="A26" s="13" t="s">
        <v>0</v>
      </c>
      <c r="B26" s="4" t="s">
        <v>1</v>
      </c>
      <c r="C26" s="26" t="s">
        <v>2</v>
      </c>
      <c r="D26" s="4" t="s">
        <v>3</v>
      </c>
      <c r="E26" s="26" t="s">
        <v>4</v>
      </c>
      <c r="F26" s="27" t="s">
        <v>5</v>
      </c>
    </row>
    <row r="27" spans="1:6" ht="22.5">
      <c r="A27" s="14"/>
      <c r="B27" s="5">
        <v>3000000</v>
      </c>
      <c r="C27" s="5"/>
      <c r="D27" s="5" t="s">
        <v>47</v>
      </c>
      <c r="E27" s="5"/>
      <c r="F27" s="15"/>
    </row>
    <row r="28" spans="1:6" ht="22.5">
      <c r="A28" s="14"/>
      <c r="B28" s="5">
        <v>11900000</v>
      </c>
      <c r="C28" s="5"/>
      <c r="D28" s="5" t="s">
        <v>36</v>
      </c>
      <c r="E28" s="5"/>
      <c r="F28" s="15"/>
    </row>
    <row r="29" spans="1:6" ht="22.5">
      <c r="A29" s="14">
        <v>14000000</v>
      </c>
      <c r="B29" s="5"/>
      <c r="C29" s="5"/>
      <c r="D29" s="10" t="s">
        <v>48</v>
      </c>
      <c r="E29" s="5"/>
      <c r="F29" s="15"/>
    </row>
    <row r="30" spans="1:6" ht="22.5">
      <c r="A30" s="16">
        <f>B27+B28-A29</f>
        <v>900000</v>
      </c>
      <c r="B30" s="11"/>
      <c r="C30" s="11"/>
      <c r="D30" s="12" t="s">
        <v>50</v>
      </c>
      <c r="E30" s="11"/>
      <c r="F30" s="17"/>
    </row>
    <row r="31" spans="1:6" ht="22.5">
      <c r="A31" s="18">
        <f>SUM(A27:A30)</f>
        <v>14900000</v>
      </c>
      <c r="B31" s="18">
        <f>SUM(B27:B30)</f>
        <v>14900000</v>
      </c>
      <c r="C31" s="51" t="s">
        <v>16</v>
      </c>
      <c r="D31" s="51"/>
      <c r="E31" s="51"/>
      <c r="F31" s="51"/>
    </row>
    <row r="32" spans="1:6" ht="22.5">
      <c r="A32" s="51" t="s">
        <v>51</v>
      </c>
      <c r="B32" s="51"/>
      <c r="C32" s="51"/>
      <c r="D32" s="51"/>
      <c r="E32" s="51"/>
      <c r="F32" s="51"/>
    </row>
    <row r="33" spans="1:6" ht="22.5">
      <c r="A33" s="51" t="s">
        <v>18</v>
      </c>
      <c r="B33" s="51"/>
      <c r="C33" s="51"/>
      <c r="D33" s="51"/>
      <c r="E33" s="51"/>
      <c r="F33" s="51"/>
    </row>
  </sheetData>
  <mergeCells count="15">
    <mergeCell ref="A14:F14"/>
    <mergeCell ref="C19:F19"/>
    <mergeCell ref="A20:F20"/>
    <mergeCell ref="A21:F21"/>
    <mergeCell ref="A1:F1"/>
    <mergeCell ref="A2:F2"/>
    <mergeCell ref="C8:F8"/>
    <mergeCell ref="A9:F9"/>
    <mergeCell ref="A10:F10"/>
    <mergeCell ref="A13:F13"/>
    <mergeCell ref="A24:F24"/>
    <mergeCell ref="A25:F25"/>
    <mergeCell ref="C31:F31"/>
    <mergeCell ref="A32:F32"/>
    <mergeCell ref="A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sqref="A1:F10"/>
    </sheetView>
  </sheetViews>
  <sheetFormatPr defaultRowHeight="18"/>
  <cols>
    <col min="1" max="2" width="9.81640625" bestFit="1" customWidth="1"/>
    <col min="4" max="4" width="24.7265625" customWidth="1"/>
    <col min="5" max="5" width="5" bestFit="1" customWidth="1"/>
    <col min="6" max="6" width="3.26953125" bestFit="1" customWidth="1"/>
    <col min="8" max="8" width="13.453125" bestFit="1" customWidth="1"/>
    <col min="9" max="9" width="9.81640625" bestFit="1" customWidth="1"/>
  </cols>
  <sheetData>
    <row r="1" spans="1:9" ht="22.5">
      <c r="A1" s="57" t="s">
        <v>55</v>
      </c>
      <c r="B1" s="58"/>
      <c r="C1" s="58"/>
      <c r="D1" s="58"/>
      <c r="E1" s="58"/>
      <c r="F1" s="59"/>
    </row>
    <row r="2" spans="1:9" ht="22.5">
      <c r="A2" s="54" t="s">
        <v>56</v>
      </c>
      <c r="B2" s="55"/>
      <c r="C2" s="55"/>
      <c r="D2" s="55"/>
      <c r="E2" s="55"/>
      <c r="F2" s="56"/>
    </row>
    <row r="3" spans="1:9" ht="22.5">
      <c r="A3" s="13" t="s">
        <v>0</v>
      </c>
      <c r="B3" s="4" t="s">
        <v>1</v>
      </c>
      <c r="C3" s="26" t="s">
        <v>2</v>
      </c>
      <c r="D3" s="4" t="s">
        <v>3</v>
      </c>
      <c r="E3" s="26" t="s">
        <v>4</v>
      </c>
      <c r="F3" s="27" t="s">
        <v>5</v>
      </c>
    </row>
    <row r="4" spans="1:9" ht="22.5">
      <c r="A4" s="14"/>
      <c r="B4" s="5">
        <v>180000000</v>
      </c>
      <c r="C4" s="5"/>
      <c r="D4" s="5" t="s">
        <v>47</v>
      </c>
      <c r="E4" s="5"/>
      <c r="F4" s="15"/>
      <c r="H4" s="33" t="s">
        <v>49</v>
      </c>
      <c r="I4" s="36">
        <f>A6-B5</f>
        <v>150000000</v>
      </c>
    </row>
    <row r="5" spans="1:9" ht="22.5">
      <c r="A5" s="14"/>
      <c r="B5" s="5">
        <v>250000000</v>
      </c>
      <c r="C5" s="5"/>
      <c r="D5" s="5" t="s">
        <v>10</v>
      </c>
      <c r="E5" s="5"/>
      <c r="F5" s="15"/>
    </row>
    <row r="6" spans="1:9" ht="22.5">
      <c r="A6" s="14">
        <v>400000000</v>
      </c>
      <c r="B6" s="5"/>
      <c r="C6" s="5"/>
      <c r="D6" s="10" t="s">
        <v>48</v>
      </c>
      <c r="E6" s="5"/>
      <c r="F6" s="15"/>
    </row>
    <row r="7" spans="1:9" ht="22.5">
      <c r="A7" s="16">
        <f>B4+B5-A6</f>
        <v>30000000</v>
      </c>
      <c r="B7" s="11"/>
      <c r="C7" s="11"/>
      <c r="D7" s="12" t="s">
        <v>58</v>
      </c>
      <c r="E7" s="11"/>
      <c r="F7" s="17"/>
    </row>
    <row r="8" spans="1:9" ht="22.5">
      <c r="A8" s="18">
        <f>SUM(A4:A7)</f>
        <v>430000000</v>
      </c>
      <c r="B8" s="18">
        <f>SUM(B4:B7)</f>
        <v>430000000</v>
      </c>
      <c r="C8" s="51" t="s">
        <v>16</v>
      </c>
      <c r="D8" s="51"/>
      <c r="E8" s="51"/>
      <c r="F8" s="51"/>
    </row>
    <row r="9" spans="1:9" ht="22.5">
      <c r="A9" s="51" t="s">
        <v>57</v>
      </c>
      <c r="B9" s="51"/>
      <c r="C9" s="51"/>
      <c r="D9" s="51"/>
      <c r="E9" s="51"/>
      <c r="F9" s="51"/>
    </row>
    <row r="10" spans="1:9" ht="22.5">
      <c r="A10" s="51" t="s">
        <v>18</v>
      </c>
      <c r="B10" s="51"/>
      <c r="C10" s="51"/>
      <c r="D10" s="51"/>
      <c r="E10" s="51"/>
      <c r="F10" s="51"/>
    </row>
    <row r="12" spans="1:9" ht="18.75" thickBot="1"/>
    <row r="13" spans="1:9" ht="22.5">
      <c r="A13" s="57" t="s">
        <v>59</v>
      </c>
      <c r="B13" s="58"/>
      <c r="C13" s="58"/>
      <c r="D13" s="58"/>
      <c r="E13" s="58"/>
      <c r="F13" s="59"/>
    </row>
    <row r="14" spans="1:9" ht="22.5">
      <c r="A14" s="54" t="s">
        <v>56</v>
      </c>
      <c r="B14" s="55"/>
      <c r="C14" s="55"/>
      <c r="D14" s="55"/>
      <c r="E14" s="55"/>
      <c r="F14" s="56"/>
    </row>
    <row r="15" spans="1:9" ht="22.5">
      <c r="A15" s="13" t="s">
        <v>0</v>
      </c>
      <c r="B15" s="4" t="s">
        <v>1</v>
      </c>
      <c r="C15" s="26" t="s">
        <v>2</v>
      </c>
      <c r="D15" s="4" t="s">
        <v>3</v>
      </c>
      <c r="E15" s="26" t="s">
        <v>4</v>
      </c>
      <c r="F15" s="27" t="s">
        <v>5</v>
      </c>
    </row>
    <row r="16" spans="1:9" ht="22.5">
      <c r="A16" s="14"/>
      <c r="B16" s="5">
        <v>150000000</v>
      </c>
      <c r="C16" s="5"/>
      <c r="D16" s="5" t="s">
        <v>47</v>
      </c>
      <c r="E16" s="5"/>
      <c r="F16" s="15"/>
    </row>
    <row r="17" spans="1:6" ht="22.5">
      <c r="A17" s="14"/>
      <c r="B17" s="5">
        <v>250000000</v>
      </c>
      <c r="C17" s="5"/>
      <c r="D17" s="5" t="s">
        <v>10</v>
      </c>
      <c r="E17" s="5"/>
      <c r="F17" s="15"/>
    </row>
    <row r="18" spans="1:6" ht="22.5">
      <c r="A18" s="14">
        <v>400000000</v>
      </c>
      <c r="B18" s="5"/>
      <c r="C18" s="5"/>
      <c r="D18" s="10" t="s">
        <v>48</v>
      </c>
      <c r="E18" s="5"/>
      <c r="F18" s="15"/>
    </row>
    <row r="19" spans="1:6" ht="22.5">
      <c r="A19" s="18">
        <f>SUM(A16:A18)</f>
        <v>400000000</v>
      </c>
      <c r="B19" s="18">
        <f>SUM(B16:B18)</f>
        <v>400000000</v>
      </c>
      <c r="C19" s="51" t="s">
        <v>16</v>
      </c>
      <c r="D19" s="51"/>
      <c r="E19" s="51"/>
      <c r="F19" s="51"/>
    </row>
    <row r="20" spans="1:6" ht="22.5">
      <c r="A20" s="51" t="s">
        <v>57</v>
      </c>
      <c r="B20" s="51"/>
      <c r="C20" s="51"/>
      <c r="D20" s="51"/>
      <c r="E20" s="51"/>
      <c r="F20" s="51"/>
    </row>
    <row r="21" spans="1:6" ht="22.5">
      <c r="A21" s="51" t="s">
        <v>18</v>
      </c>
      <c r="B21" s="51"/>
      <c r="C21" s="51"/>
      <c r="D21" s="51"/>
      <c r="E21" s="51"/>
      <c r="F21" s="51"/>
    </row>
    <row r="23" spans="1:6" ht="18.75" thickBot="1"/>
    <row r="24" spans="1:6" ht="22.5">
      <c r="A24" s="57" t="s">
        <v>55</v>
      </c>
      <c r="B24" s="58"/>
      <c r="C24" s="58"/>
      <c r="D24" s="58"/>
      <c r="E24" s="58"/>
      <c r="F24" s="59"/>
    </row>
    <row r="25" spans="1:6" ht="22.5">
      <c r="A25" s="54" t="s">
        <v>56</v>
      </c>
      <c r="B25" s="55"/>
      <c r="C25" s="55"/>
      <c r="D25" s="55"/>
      <c r="E25" s="55"/>
      <c r="F25" s="56"/>
    </row>
    <row r="26" spans="1:6" ht="22.5">
      <c r="A26" s="13" t="s">
        <v>0</v>
      </c>
      <c r="B26" s="4" t="s">
        <v>1</v>
      </c>
      <c r="C26" s="26" t="s">
        <v>2</v>
      </c>
      <c r="D26" s="4" t="s">
        <v>3</v>
      </c>
      <c r="E26" s="26" t="s">
        <v>4</v>
      </c>
      <c r="F26" s="27" t="s">
        <v>5</v>
      </c>
    </row>
    <row r="27" spans="1:6" ht="22.5">
      <c r="A27" s="14"/>
      <c r="B27" s="5">
        <v>120000000</v>
      </c>
      <c r="C27" s="5"/>
      <c r="D27" s="5" t="s">
        <v>47</v>
      </c>
      <c r="E27" s="5"/>
      <c r="F27" s="15"/>
    </row>
    <row r="28" spans="1:6" ht="22.5">
      <c r="A28" s="14"/>
      <c r="B28" s="5">
        <v>250000000</v>
      </c>
      <c r="C28" s="5"/>
      <c r="D28" s="5" t="s">
        <v>36</v>
      </c>
      <c r="E28" s="5"/>
      <c r="F28" s="15"/>
    </row>
    <row r="29" spans="1:6" ht="22.5">
      <c r="A29" s="14"/>
      <c r="B29" s="5">
        <f>A30-B27-B28</f>
        <v>30000000</v>
      </c>
      <c r="C29" s="5"/>
      <c r="D29" s="5" t="s">
        <v>54</v>
      </c>
      <c r="E29" s="5"/>
      <c r="F29" s="15"/>
    </row>
    <row r="30" spans="1:6" ht="22.5">
      <c r="A30" s="14">
        <v>400000000</v>
      </c>
      <c r="B30" s="5"/>
      <c r="C30" s="5"/>
      <c r="D30" s="10" t="s">
        <v>48</v>
      </c>
      <c r="E30" s="11"/>
      <c r="F30" s="17"/>
    </row>
    <row r="31" spans="1:6" ht="22.5">
      <c r="A31" s="18">
        <f>SUM(A27:A30)</f>
        <v>400000000</v>
      </c>
      <c r="B31" s="18">
        <f>SUM(B27:B30)</f>
        <v>400000000</v>
      </c>
      <c r="C31" s="51" t="s">
        <v>16</v>
      </c>
      <c r="D31" s="51"/>
      <c r="E31" s="51"/>
      <c r="F31" s="51"/>
    </row>
    <row r="32" spans="1:6" ht="22.5">
      <c r="A32" s="51" t="s">
        <v>57</v>
      </c>
      <c r="B32" s="51"/>
      <c r="C32" s="51"/>
      <c r="D32" s="51"/>
      <c r="E32" s="51"/>
      <c r="F32" s="51"/>
    </row>
    <row r="33" spans="1:6" ht="22.5">
      <c r="A33" s="51" t="s">
        <v>18</v>
      </c>
      <c r="B33" s="51"/>
      <c r="C33" s="51"/>
      <c r="D33" s="51"/>
      <c r="E33" s="51"/>
      <c r="F33" s="51"/>
    </row>
  </sheetData>
  <mergeCells count="15">
    <mergeCell ref="A13:F13"/>
    <mergeCell ref="A1:F1"/>
    <mergeCell ref="A2:F2"/>
    <mergeCell ref="C8:F8"/>
    <mergeCell ref="A9:F9"/>
    <mergeCell ref="A10:F10"/>
    <mergeCell ref="A32:F32"/>
    <mergeCell ref="A33:F33"/>
    <mergeCell ref="A14:F14"/>
    <mergeCell ref="C19:F19"/>
    <mergeCell ref="A20:F20"/>
    <mergeCell ref="A21:F21"/>
    <mergeCell ref="C31:F31"/>
    <mergeCell ref="A24:F24"/>
    <mergeCell ref="A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12" sqref="C12"/>
    </sheetView>
  </sheetViews>
  <sheetFormatPr defaultRowHeight="22.5"/>
  <cols>
    <col min="1" max="1" width="18.453125" style="1" bestFit="1" customWidth="1"/>
    <col min="2" max="3" width="21.6328125" style="1" bestFit="1" customWidth="1"/>
    <col min="4" max="4" width="21.08984375" style="1" bestFit="1" customWidth="1"/>
    <col min="5" max="5" width="20.36328125" style="1" bestFit="1" customWidth="1"/>
    <col min="6" max="16384" width="8.7265625" style="1"/>
  </cols>
  <sheetData>
    <row r="1" spans="1:5" ht="28.5">
      <c r="A1" s="61" t="s">
        <v>72</v>
      </c>
      <c r="B1" s="62"/>
      <c r="C1" s="62"/>
      <c r="D1" s="62"/>
      <c r="E1" s="63"/>
    </row>
    <row r="2" spans="1:5" ht="29.25" thickBot="1">
      <c r="A2" s="64" t="s">
        <v>73</v>
      </c>
      <c r="B2" s="65"/>
      <c r="C2" s="65"/>
      <c r="D2" s="65"/>
      <c r="E2" s="66"/>
    </row>
    <row r="3" spans="1:5">
      <c r="A3" s="38" t="s">
        <v>60</v>
      </c>
      <c r="B3" s="38" t="s">
        <v>60</v>
      </c>
      <c r="C3" s="38" t="s">
        <v>60</v>
      </c>
      <c r="D3" s="38" t="s">
        <v>60</v>
      </c>
      <c r="E3" s="38" t="s">
        <v>3</v>
      </c>
    </row>
    <row r="4" spans="1:5">
      <c r="A4" s="18" t="s">
        <v>67</v>
      </c>
      <c r="B4" s="18">
        <v>12000000</v>
      </c>
      <c r="C4" s="37">
        <f>C5+C8</f>
        <v>10000000</v>
      </c>
      <c r="D4" s="18">
        <v>14000000</v>
      </c>
      <c r="E4" s="35" t="s">
        <v>61</v>
      </c>
    </row>
    <row r="5" spans="1:5">
      <c r="A5" s="18" t="s">
        <v>67</v>
      </c>
      <c r="B5" s="37">
        <f>B4+B7</f>
        <v>13500000</v>
      </c>
      <c r="C5" s="18">
        <v>9000000</v>
      </c>
      <c r="D5" s="18">
        <v>11000000</v>
      </c>
      <c r="E5" s="35" t="s">
        <v>68</v>
      </c>
    </row>
    <row r="6" spans="1:5">
      <c r="A6" s="18">
        <v>14000000</v>
      </c>
      <c r="B6" s="18">
        <v>8000000</v>
      </c>
      <c r="C6" s="18">
        <v>7000000</v>
      </c>
      <c r="D6" s="37">
        <f>D5-D9</f>
        <v>9000000</v>
      </c>
      <c r="E6" s="35" t="s">
        <v>62</v>
      </c>
    </row>
    <row r="7" spans="1:5">
      <c r="A7" s="18">
        <v>2500000</v>
      </c>
      <c r="B7" s="18">
        <v>1500000</v>
      </c>
      <c r="C7" s="18">
        <v>0</v>
      </c>
      <c r="D7" s="37" t="s">
        <v>69</v>
      </c>
      <c r="E7" s="35" t="s">
        <v>63</v>
      </c>
    </row>
    <row r="8" spans="1:5">
      <c r="A8" s="18">
        <v>0</v>
      </c>
      <c r="B8" s="18">
        <v>0</v>
      </c>
      <c r="C8" s="18">
        <v>1000000</v>
      </c>
      <c r="D8" s="37">
        <f>D4-D5</f>
        <v>3000000</v>
      </c>
      <c r="E8" s="35" t="s">
        <v>64</v>
      </c>
    </row>
    <row r="9" spans="1:5">
      <c r="A9" s="37" t="s">
        <v>71</v>
      </c>
      <c r="B9" s="37">
        <f>B5-B7</f>
        <v>12000000</v>
      </c>
      <c r="C9" s="37">
        <f>C5-C8</f>
        <v>8000000</v>
      </c>
      <c r="D9" s="18">
        <v>2000000</v>
      </c>
      <c r="E9" s="35" t="s">
        <v>65</v>
      </c>
    </row>
    <row r="10" spans="1:5">
      <c r="A10" s="37" t="s">
        <v>62</v>
      </c>
      <c r="B10" s="37" t="s">
        <v>70</v>
      </c>
      <c r="C10" s="37" t="s">
        <v>70</v>
      </c>
      <c r="D10" s="37" t="s">
        <v>70</v>
      </c>
      <c r="E10" s="35" t="s">
        <v>66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topLeftCell="A16" workbookViewId="0">
      <selection activeCell="D15" sqref="D15"/>
    </sheetView>
  </sheetViews>
  <sheetFormatPr defaultRowHeight="18"/>
  <cols>
    <col min="1" max="1" width="9" bestFit="1" customWidth="1"/>
    <col min="2" max="2" width="8.90625" bestFit="1" customWidth="1"/>
    <col min="3" max="3" width="4.7265625" bestFit="1" customWidth="1"/>
    <col min="4" max="4" width="24.90625" customWidth="1"/>
    <col min="5" max="5" width="5" bestFit="1" customWidth="1"/>
    <col min="6" max="6" width="3.26953125" bestFit="1" customWidth="1"/>
    <col min="8" max="8" width="16.6328125" bestFit="1" customWidth="1"/>
    <col min="9" max="9" width="10.81640625" bestFit="1" customWidth="1"/>
  </cols>
  <sheetData>
    <row r="1" spans="1:9" ht="22.5">
      <c r="A1" s="57" t="s">
        <v>83</v>
      </c>
      <c r="B1" s="58"/>
      <c r="C1" s="58"/>
      <c r="D1" s="58"/>
      <c r="E1" s="58"/>
      <c r="F1" s="59"/>
    </row>
    <row r="2" spans="1:9" ht="22.5">
      <c r="A2" s="67" t="s">
        <v>77</v>
      </c>
      <c r="B2" s="68"/>
      <c r="C2" s="68"/>
      <c r="D2" s="68"/>
      <c r="E2" s="68"/>
      <c r="F2" s="69"/>
    </row>
    <row r="3" spans="1:9" ht="22.5">
      <c r="A3" s="13" t="s">
        <v>0</v>
      </c>
      <c r="B3" s="4" t="s">
        <v>1</v>
      </c>
      <c r="C3" s="26" t="s">
        <v>2</v>
      </c>
      <c r="D3" s="4" t="s">
        <v>3</v>
      </c>
      <c r="E3" s="26" t="s">
        <v>4</v>
      </c>
      <c r="F3" s="27" t="s">
        <v>5</v>
      </c>
    </row>
    <row r="4" spans="1:9" ht="22.5">
      <c r="A4" s="14"/>
      <c r="B4" s="5">
        <f>I5</f>
        <v>1764000</v>
      </c>
      <c r="C4" s="5"/>
      <c r="D4" s="5" t="s">
        <v>37</v>
      </c>
      <c r="E4" s="5"/>
      <c r="F4" s="15"/>
      <c r="H4" s="30" t="s">
        <v>74</v>
      </c>
      <c r="I4" s="1">
        <v>9200000</v>
      </c>
    </row>
    <row r="5" spans="1:9" ht="22.5">
      <c r="A5" s="14">
        <f>B4</f>
        <v>1764000</v>
      </c>
      <c r="B5" s="5"/>
      <c r="C5" s="5"/>
      <c r="D5" s="10" t="s">
        <v>36</v>
      </c>
      <c r="E5" s="5"/>
      <c r="F5" s="15"/>
      <c r="H5" s="39" t="s">
        <v>75</v>
      </c>
      <c r="I5" s="2">
        <f>(A18-I4)*12%*9/12</f>
        <v>1764000</v>
      </c>
    </row>
    <row r="6" spans="1:9" ht="22.5">
      <c r="A6" s="18">
        <f>SUM(A4:A5)</f>
        <v>1764000</v>
      </c>
      <c r="B6" s="18">
        <f>SUM(B4:B5)</f>
        <v>1764000</v>
      </c>
      <c r="C6" s="51" t="s">
        <v>16</v>
      </c>
      <c r="D6" s="51"/>
      <c r="E6" s="51"/>
      <c r="F6" s="51"/>
      <c r="H6" s="40" t="s">
        <v>82</v>
      </c>
      <c r="I6" s="41">
        <f>SUM(I4:I5)</f>
        <v>10964000</v>
      </c>
    </row>
    <row r="7" spans="1:9" ht="22.5">
      <c r="A7" s="51" t="s">
        <v>38</v>
      </c>
      <c r="B7" s="51"/>
      <c r="C7" s="51"/>
      <c r="D7" s="51"/>
      <c r="E7" s="51"/>
      <c r="F7" s="51"/>
    </row>
    <row r="8" spans="1:9" ht="22.5">
      <c r="A8" s="51" t="s">
        <v>18</v>
      </c>
      <c r="B8" s="51"/>
      <c r="C8" s="51"/>
      <c r="D8" s="51"/>
      <c r="E8" s="51"/>
      <c r="F8" s="51"/>
      <c r="H8" s="30"/>
      <c r="I8" s="30"/>
    </row>
    <row r="9" spans="1:9" ht="22.5">
      <c r="A9" s="6"/>
      <c r="B9" s="6"/>
      <c r="C9" s="6"/>
      <c r="D9" s="6"/>
      <c r="E9" s="6"/>
      <c r="F9" s="6"/>
      <c r="H9" s="40" t="s">
        <v>79</v>
      </c>
      <c r="I9" s="41">
        <f>A18-I6</f>
        <v>17836000</v>
      </c>
    </row>
    <row r="10" spans="1:9" ht="23.25" thickBot="1">
      <c r="A10" s="6"/>
      <c r="B10" s="6"/>
      <c r="C10" s="6"/>
      <c r="D10" s="6"/>
      <c r="E10" s="6"/>
      <c r="F10" s="6"/>
      <c r="H10" s="30"/>
      <c r="I10" s="30"/>
    </row>
    <row r="11" spans="1:9" ht="22.5">
      <c r="A11" s="57" t="s">
        <v>83</v>
      </c>
      <c r="B11" s="58"/>
      <c r="C11" s="58"/>
      <c r="D11" s="58"/>
      <c r="E11" s="58"/>
      <c r="F11" s="59"/>
    </row>
    <row r="12" spans="1:9" ht="22.5">
      <c r="A12" s="67" t="s">
        <v>77</v>
      </c>
      <c r="B12" s="68"/>
      <c r="C12" s="68"/>
      <c r="D12" s="68"/>
      <c r="E12" s="68"/>
      <c r="F12" s="69"/>
    </row>
    <row r="13" spans="1:9" ht="22.5">
      <c r="A13" s="13" t="s">
        <v>0</v>
      </c>
      <c r="B13" s="4" t="s">
        <v>1</v>
      </c>
      <c r="C13" s="26" t="s">
        <v>2</v>
      </c>
      <c r="D13" s="4" t="s">
        <v>3</v>
      </c>
      <c r="E13" s="26" t="s">
        <v>4</v>
      </c>
      <c r="F13" s="27" t="s">
        <v>5</v>
      </c>
    </row>
    <row r="14" spans="1:9" ht="22.5">
      <c r="A14" s="14"/>
      <c r="B14" s="5">
        <f>17000000-B16</f>
        <v>16000000</v>
      </c>
      <c r="C14" s="5"/>
      <c r="D14" s="5" t="s">
        <v>76</v>
      </c>
      <c r="E14" s="5"/>
      <c r="F14" s="15"/>
    </row>
    <row r="15" spans="1:9" ht="22.5">
      <c r="A15" s="14"/>
      <c r="B15" s="5">
        <f>I6</f>
        <v>10964000</v>
      </c>
      <c r="C15" s="5"/>
      <c r="D15" s="5" t="s">
        <v>36</v>
      </c>
      <c r="E15" s="5"/>
      <c r="F15" s="15"/>
    </row>
    <row r="16" spans="1:9" ht="22.5">
      <c r="A16" s="14"/>
      <c r="B16" s="5">
        <v>1000000</v>
      </c>
      <c r="C16" s="5"/>
      <c r="D16" s="5" t="s">
        <v>78</v>
      </c>
      <c r="E16" s="5"/>
      <c r="F16" s="15"/>
    </row>
    <row r="17" spans="1:6" ht="22.5">
      <c r="A17" s="14"/>
      <c r="B17" s="5">
        <f>A18-B14-B15-B16</f>
        <v>836000</v>
      </c>
      <c r="C17" s="5"/>
      <c r="D17" s="5" t="s">
        <v>80</v>
      </c>
      <c r="E17" s="5"/>
      <c r="F17" s="15"/>
    </row>
    <row r="18" spans="1:6" ht="22.5">
      <c r="A18" s="14">
        <v>28800000</v>
      </c>
      <c r="B18" s="5"/>
      <c r="C18" s="5"/>
      <c r="D18" s="10" t="s">
        <v>48</v>
      </c>
      <c r="E18" s="11"/>
      <c r="F18" s="17"/>
    </row>
    <row r="19" spans="1:6" ht="22.5">
      <c r="A19" s="18">
        <f>SUM(A14:A18)</f>
        <v>28800000</v>
      </c>
      <c r="B19" s="18">
        <f>SUM(B14:B18)</f>
        <v>28800000</v>
      </c>
      <c r="C19" s="19" t="s">
        <v>16</v>
      </c>
      <c r="D19" s="19"/>
      <c r="E19" s="19"/>
      <c r="F19" s="19"/>
    </row>
    <row r="20" spans="1:6" ht="22.5">
      <c r="A20" s="70" t="s">
        <v>81</v>
      </c>
      <c r="B20" s="71"/>
      <c r="C20" s="71"/>
      <c r="D20" s="71"/>
      <c r="E20" s="71"/>
      <c r="F20" s="72"/>
    </row>
    <row r="21" spans="1:6" ht="22.5">
      <c r="A21" s="70" t="s">
        <v>18</v>
      </c>
      <c r="B21" s="71"/>
      <c r="C21" s="71"/>
      <c r="D21" s="71"/>
      <c r="E21" s="71"/>
      <c r="F21" s="72"/>
    </row>
  </sheetData>
  <mergeCells count="9">
    <mergeCell ref="A1:F1"/>
    <mergeCell ref="A2:F2"/>
    <mergeCell ref="C6:F6"/>
    <mergeCell ref="A20:F20"/>
    <mergeCell ref="A21:F21"/>
    <mergeCell ref="A7:F7"/>
    <mergeCell ref="A8:F8"/>
    <mergeCell ref="A11:F11"/>
    <mergeCell ref="A12:F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sqref="A1:F21"/>
    </sheetView>
  </sheetViews>
  <sheetFormatPr defaultRowHeight="18"/>
  <cols>
    <col min="1" max="1" width="10.81640625" bestFit="1" customWidth="1"/>
    <col min="2" max="2" width="9.81640625" bestFit="1" customWidth="1"/>
    <col min="3" max="3" width="4.7265625" bestFit="1" customWidth="1"/>
    <col min="4" max="4" width="24" customWidth="1"/>
    <col min="5" max="5" width="5" bestFit="1" customWidth="1"/>
    <col min="6" max="6" width="3.26953125" bestFit="1" customWidth="1"/>
    <col min="9" max="9" width="11.81640625" bestFit="1" customWidth="1"/>
  </cols>
  <sheetData>
    <row r="1" spans="1:9" ht="22.5">
      <c r="A1" s="57" t="s">
        <v>85</v>
      </c>
      <c r="B1" s="58"/>
      <c r="C1" s="58"/>
      <c r="D1" s="58"/>
      <c r="E1" s="58"/>
      <c r="F1" s="59"/>
    </row>
    <row r="2" spans="1:9" ht="22.5">
      <c r="A2" s="67" t="s">
        <v>84</v>
      </c>
      <c r="B2" s="68"/>
      <c r="C2" s="68"/>
      <c r="D2" s="68"/>
      <c r="E2" s="68"/>
      <c r="F2" s="69"/>
    </row>
    <row r="3" spans="1:9" ht="22.5">
      <c r="A3" s="13" t="s">
        <v>0</v>
      </c>
      <c r="B3" s="4" t="s">
        <v>1</v>
      </c>
      <c r="C3" s="26" t="s">
        <v>2</v>
      </c>
      <c r="D3" s="4" t="s">
        <v>3</v>
      </c>
      <c r="E3" s="26" t="s">
        <v>4</v>
      </c>
      <c r="F3" s="27" t="s">
        <v>5</v>
      </c>
    </row>
    <row r="4" spans="1:9" ht="22.5">
      <c r="A4" s="14"/>
      <c r="B4" s="5">
        <f>300000000/6*6/12</f>
        <v>25000000</v>
      </c>
      <c r="C4" s="5"/>
      <c r="D4" s="5" t="s">
        <v>37</v>
      </c>
      <c r="E4" s="5"/>
      <c r="F4" s="15"/>
    </row>
    <row r="5" spans="1:9" ht="22.5">
      <c r="A5" s="14">
        <f>B4</f>
        <v>25000000</v>
      </c>
      <c r="B5" s="5"/>
      <c r="C5" s="5"/>
      <c r="D5" s="10" t="s">
        <v>36</v>
      </c>
      <c r="E5" s="5"/>
      <c r="F5" s="15"/>
    </row>
    <row r="6" spans="1:9" ht="22.5">
      <c r="A6" s="18">
        <f>SUM(A4:A5)</f>
        <v>25000000</v>
      </c>
      <c r="B6" s="18">
        <f>SUM(B4:B5)</f>
        <v>25000000</v>
      </c>
      <c r="C6" s="51" t="s">
        <v>16</v>
      </c>
      <c r="D6" s="51"/>
      <c r="E6" s="51"/>
      <c r="F6" s="51"/>
    </row>
    <row r="7" spans="1:9" ht="22.5">
      <c r="A7" s="51" t="s">
        <v>88</v>
      </c>
      <c r="B7" s="51"/>
      <c r="C7" s="51"/>
      <c r="D7" s="51"/>
      <c r="E7" s="51"/>
      <c r="F7" s="51"/>
    </row>
    <row r="8" spans="1:9" ht="22.5">
      <c r="A8" s="51" t="s">
        <v>18</v>
      </c>
      <c r="B8" s="51"/>
      <c r="C8" s="51"/>
      <c r="D8" s="51"/>
      <c r="E8" s="51"/>
      <c r="F8" s="51"/>
    </row>
    <row r="9" spans="1:9" ht="22.5">
      <c r="A9" s="28"/>
      <c r="B9" s="28"/>
      <c r="C9" s="28"/>
      <c r="D9" s="28"/>
      <c r="E9" s="28"/>
      <c r="F9" s="28"/>
    </row>
    <row r="10" spans="1:9" ht="23.25" thickBot="1">
      <c r="A10" s="28"/>
      <c r="B10" s="28"/>
      <c r="C10" s="28"/>
      <c r="D10" s="28"/>
      <c r="E10" s="28"/>
      <c r="F10" s="28"/>
    </row>
    <row r="11" spans="1:9" ht="22.5">
      <c r="A11" s="57" t="s">
        <v>86</v>
      </c>
      <c r="B11" s="58"/>
      <c r="C11" s="58"/>
      <c r="D11" s="58"/>
      <c r="E11" s="58"/>
      <c r="F11" s="59"/>
    </row>
    <row r="12" spans="1:9" ht="22.5">
      <c r="A12" s="67" t="s">
        <v>84</v>
      </c>
      <c r="B12" s="68"/>
      <c r="C12" s="68"/>
      <c r="D12" s="68"/>
      <c r="E12" s="68"/>
      <c r="F12" s="69"/>
    </row>
    <row r="13" spans="1:9" ht="22.5">
      <c r="A13" s="13" t="s">
        <v>0</v>
      </c>
      <c r="B13" s="4" t="s">
        <v>1</v>
      </c>
      <c r="C13" s="26" t="s">
        <v>2</v>
      </c>
      <c r="D13" s="4" t="s">
        <v>3</v>
      </c>
      <c r="E13" s="26" t="s">
        <v>4</v>
      </c>
      <c r="F13" s="27" t="s">
        <v>5</v>
      </c>
    </row>
    <row r="14" spans="1:9" ht="22.5">
      <c r="A14" s="14"/>
      <c r="B14" s="5">
        <v>450000000</v>
      </c>
      <c r="C14" s="5"/>
      <c r="D14" s="5" t="s">
        <v>48</v>
      </c>
      <c r="E14" s="5"/>
      <c r="F14" s="15"/>
    </row>
    <row r="15" spans="1:9" ht="22.5">
      <c r="A15" s="14"/>
      <c r="B15" s="5">
        <f>B4</f>
        <v>25000000</v>
      </c>
      <c r="C15" s="5"/>
      <c r="D15" s="5" t="s">
        <v>36</v>
      </c>
      <c r="E15" s="5"/>
      <c r="F15" s="15"/>
      <c r="I15" s="42"/>
    </row>
    <row r="16" spans="1:9" ht="22.5">
      <c r="B16" s="5">
        <f>A17+A18-B14-B15</f>
        <v>25000000</v>
      </c>
      <c r="C16" s="5"/>
      <c r="D16" s="5" t="s">
        <v>80</v>
      </c>
      <c r="E16" s="5"/>
      <c r="F16" s="15"/>
      <c r="I16" s="42"/>
    </row>
    <row r="17" spans="1:6" ht="22.5">
      <c r="A17" s="14">
        <v>200000000</v>
      </c>
      <c r="B17" s="5"/>
      <c r="C17" s="5"/>
      <c r="D17" s="10" t="s">
        <v>78</v>
      </c>
      <c r="E17" s="5"/>
      <c r="F17" s="15"/>
    </row>
    <row r="18" spans="1:6" ht="22.5">
      <c r="A18" s="14">
        <v>300000000</v>
      </c>
      <c r="B18" s="5"/>
      <c r="C18" s="5"/>
      <c r="D18" s="10" t="s">
        <v>48</v>
      </c>
      <c r="E18" s="11"/>
      <c r="F18" s="17"/>
    </row>
    <row r="19" spans="1:6" ht="22.5">
      <c r="A19" s="18">
        <f>SUM(A14:A18)</f>
        <v>500000000</v>
      </c>
      <c r="B19" s="18">
        <f>SUM(B14:B18)</f>
        <v>500000000</v>
      </c>
      <c r="C19" s="29" t="s">
        <v>16</v>
      </c>
      <c r="D19" s="29"/>
      <c r="E19" s="29"/>
      <c r="F19" s="29"/>
    </row>
    <row r="20" spans="1:6" ht="22.5">
      <c r="A20" s="70" t="s">
        <v>87</v>
      </c>
      <c r="B20" s="71"/>
      <c r="C20" s="71"/>
      <c r="D20" s="71"/>
      <c r="E20" s="71"/>
      <c r="F20" s="72"/>
    </row>
    <row r="21" spans="1:6" ht="22.5">
      <c r="A21" s="70" t="s">
        <v>18</v>
      </c>
      <c r="B21" s="71"/>
      <c r="C21" s="71"/>
      <c r="D21" s="71"/>
      <c r="E21" s="71"/>
      <c r="F21" s="72"/>
    </row>
    <row r="23" spans="1:6" ht="18.75" thickBot="1"/>
    <row r="24" spans="1:6" ht="22.5">
      <c r="A24" s="57" t="s">
        <v>91</v>
      </c>
      <c r="B24" s="58"/>
      <c r="C24" s="58"/>
      <c r="D24" s="58"/>
      <c r="E24" s="58"/>
      <c r="F24" s="59"/>
    </row>
    <row r="25" spans="1:6" ht="22.5">
      <c r="A25" s="67" t="s">
        <v>84</v>
      </c>
      <c r="B25" s="68"/>
      <c r="C25" s="68"/>
      <c r="D25" s="68"/>
      <c r="E25" s="68"/>
      <c r="F25" s="69"/>
    </row>
    <row r="26" spans="1:6" ht="22.5">
      <c r="A26" s="13" t="s">
        <v>0</v>
      </c>
      <c r="B26" s="4" t="s">
        <v>1</v>
      </c>
      <c r="C26" s="26" t="s">
        <v>2</v>
      </c>
      <c r="D26" s="4" t="s">
        <v>3</v>
      </c>
      <c r="E26" s="26" t="s">
        <v>4</v>
      </c>
      <c r="F26" s="27" t="s">
        <v>5</v>
      </c>
    </row>
    <row r="27" spans="1:6" ht="22.5">
      <c r="A27" s="14"/>
      <c r="B27" s="5">
        <v>450000000</v>
      </c>
      <c r="C27" s="5"/>
      <c r="D27" s="5" t="s">
        <v>48</v>
      </c>
      <c r="E27" s="5"/>
      <c r="F27" s="15"/>
    </row>
    <row r="28" spans="1:6" ht="22.5">
      <c r="A28" s="14"/>
      <c r="B28" s="5">
        <f>B15</f>
        <v>25000000</v>
      </c>
      <c r="C28" s="5"/>
      <c r="D28" s="5" t="s">
        <v>36</v>
      </c>
      <c r="E28" s="5"/>
      <c r="F28" s="15"/>
    </row>
    <row r="29" spans="1:6" ht="22.5">
      <c r="A29" s="14">
        <v>175000000</v>
      </c>
      <c r="B29" s="5"/>
      <c r="C29" s="5"/>
      <c r="D29" s="10" t="s">
        <v>78</v>
      </c>
      <c r="E29" s="5"/>
      <c r="F29" s="15"/>
    </row>
    <row r="30" spans="1:6" ht="22.5">
      <c r="A30" s="14">
        <v>300000000</v>
      </c>
      <c r="B30" s="5"/>
      <c r="C30" s="5"/>
      <c r="D30" s="10" t="s">
        <v>48</v>
      </c>
      <c r="E30" s="11"/>
      <c r="F30" s="17"/>
    </row>
    <row r="31" spans="1:6" ht="22.5">
      <c r="A31" s="18">
        <f>SUM(A27:A30)</f>
        <v>475000000</v>
      </c>
      <c r="B31" s="18">
        <f>SUM(B27:B30)</f>
        <v>475000000</v>
      </c>
      <c r="C31" s="29" t="s">
        <v>16</v>
      </c>
      <c r="D31" s="29"/>
      <c r="E31" s="29"/>
      <c r="F31" s="29"/>
    </row>
    <row r="32" spans="1:6" ht="22.5">
      <c r="A32" s="70" t="s">
        <v>87</v>
      </c>
      <c r="B32" s="71"/>
      <c r="C32" s="71"/>
      <c r="D32" s="71"/>
      <c r="E32" s="71"/>
      <c r="F32" s="72"/>
    </row>
    <row r="33" spans="1:6" ht="22.5">
      <c r="A33" s="70" t="s">
        <v>18</v>
      </c>
      <c r="B33" s="71"/>
      <c r="C33" s="71"/>
      <c r="D33" s="71"/>
      <c r="E33" s="71"/>
      <c r="F33" s="72"/>
    </row>
    <row r="35" spans="1:6" ht="18.75" thickBot="1"/>
    <row r="36" spans="1:6" ht="22.5">
      <c r="A36" s="57" t="s">
        <v>90</v>
      </c>
      <c r="B36" s="58"/>
      <c r="C36" s="58"/>
      <c r="D36" s="58"/>
      <c r="E36" s="58"/>
      <c r="F36" s="59"/>
    </row>
    <row r="37" spans="1:6" ht="22.5">
      <c r="A37" s="67" t="s">
        <v>84</v>
      </c>
      <c r="B37" s="68"/>
      <c r="C37" s="68"/>
      <c r="D37" s="68"/>
      <c r="E37" s="68"/>
      <c r="F37" s="69"/>
    </row>
    <row r="38" spans="1:6" ht="22.5">
      <c r="A38" s="13" t="s">
        <v>0</v>
      </c>
      <c r="B38" s="4" t="s">
        <v>1</v>
      </c>
      <c r="C38" s="26" t="s">
        <v>2</v>
      </c>
      <c r="D38" s="4" t="s">
        <v>3</v>
      </c>
      <c r="E38" s="26" t="s">
        <v>4</v>
      </c>
      <c r="F38" s="27" t="s">
        <v>5</v>
      </c>
    </row>
    <row r="39" spans="1:6" ht="22.5">
      <c r="A39" s="14"/>
      <c r="B39" s="5">
        <v>450000000</v>
      </c>
      <c r="C39" s="5"/>
      <c r="D39" s="5" t="s">
        <v>48</v>
      </c>
      <c r="E39" s="5"/>
      <c r="F39" s="15"/>
    </row>
    <row r="40" spans="1:6" ht="22.5">
      <c r="A40" s="14"/>
      <c r="B40" s="5">
        <f>B28</f>
        <v>25000000</v>
      </c>
      <c r="C40" s="5"/>
      <c r="D40" s="5" t="s">
        <v>36</v>
      </c>
      <c r="E40" s="5"/>
      <c r="F40" s="15"/>
    </row>
    <row r="41" spans="1:6" ht="22.5">
      <c r="A41" s="14">
        <f>B39+B40-A42-A43</f>
        <v>25000000</v>
      </c>
      <c r="B41" s="5"/>
      <c r="C41" s="5"/>
      <c r="D41" s="5" t="s">
        <v>89</v>
      </c>
      <c r="E41" s="5"/>
      <c r="F41" s="15"/>
    </row>
    <row r="42" spans="1:6" ht="22.5">
      <c r="A42" s="14">
        <v>150000000</v>
      </c>
      <c r="B42" s="5"/>
      <c r="C42" s="5"/>
      <c r="D42" s="10" t="s">
        <v>78</v>
      </c>
      <c r="E42" s="5"/>
      <c r="F42" s="15"/>
    </row>
    <row r="43" spans="1:6" ht="22.5">
      <c r="A43" s="14">
        <v>300000000</v>
      </c>
      <c r="B43" s="5"/>
      <c r="C43" s="5"/>
      <c r="D43" s="10" t="s">
        <v>48</v>
      </c>
      <c r="E43" s="11"/>
      <c r="F43" s="17"/>
    </row>
    <row r="44" spans="1:6" ht="22.5">
      <c r="A44" s="18">
        <f>SUM(A39:A43)</f>
        <v>475000000</v>
      </c>
      <c r="B44" s="18">
        <f>SUM(B39:B43)</f>
        <v>475000000</v>
      </c>
      <c r="C44" s="29" t="s">
        <v>16</v>
      </c>
      <c r="D44" s="29"/>
      <c r="E44" s="29"/>
      <c r="F44" s="29"/>
    </row>
    <row r="45" spans="1:6" ht="22.5">
      <c r="A45" s="70" t="s">
        <v>87</v>
      </c>
      <c r="B45" s="71"/>
      <c r="C45" s="71"/>
      <c r="D45" s="71"/>
      <c r="E45" s="71"/>
      <c r="F45" s="72"/>
    </row>
    <row r="46" spans="1:6" ht="22.5">
      <c r="A46" s="70" t="s">
        <v>18</v>
      </c>
      <c r="B46" s="71"/>
      <c r="C46" s="71"/>
      <c r="D46" s="71"/>
      <c r="E46" s="71"/>
      <c r="F46" s="72"/>
    </row>
  </sheetData>
  <mergeCells count="17">
    <mergeCell ref="A33:F33"/>
    <mergeCell ref="A36:F36"/>
    <mergeCell ref="A37:F37"/>
    <mergeCell ref="A45:F45"/>
    <mergeCell ref="A46:F46"/>
    <mergeCell ref="A32:F32"/>
    <mergeCell ref="A1:F1"/>
    <mergeCell ref="A2:F2"/>
    <mergeCell ref="C6:F6"/>
    <mergeCell ref="A7:F7"/>
    <mergeCell ref="A8:F8"/>
    <mergeCell ref="A11:F11"/>
    <mergeCell ref="A12:F12"/>
    <mergeCell ref="A20:F20"/>
    <mergeCell ref="A21:F21"/>
    <mergeCell ref="A24:F24"/>
    <mergeCell ref="A25:F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D16" sqref="D16"/>
    </sheetView>
  </sheetViews>
  <sheetFormatPr defaultRowHeight="18"/>
  <cols>
    <col min="1" max="1" width="10.81640625" bestFit="1" customWidth="1"/>
    <col min="2" max="2" width="9.81640625" bestFit="1" customWidth="1"/>
    <col min="4" max="4" width="25.7265625" customWidth="1"/>
    <col min="5" max="5" width="5" bestFit="1" customWidth="1"/>
    <col min="6" max="6" width="3.26953125" bestFit="1" customWidth="1"/>
  </cols>
  <sheetData>
    <row r="1" spans="1:6" ht="22.5">
      <c r="A1" s="57" t="s">
        <v>92</v>
      </c>
      <c r="B1" s="58"/>
      <c r="C1" s="58"/>
      <c r="D1" s="58"/>
      <c r="E1" s="58"/>
      <c r="F1" s="59"/>
    </row>
    <row r="2" spans="1:6" ht="22.5">
      <c r="A2" s="67" t="s">
        <v>93</v>
      </c>
      <c r="B2" s="68"/>
      <c r="C2" s="68"/>
      <c r="D2" s="68"/>
      <c r="E2" s="68"/>
      <c r="F2" s="69"/>
    </row>
    <row r="3" spans="1:6" ht="22.5">
      <c r="A3" s="13" t="s">
        <v>0</v>
      </c>
      <c r="B3" s="4" t="s">
        <v>1</v>
      </c>
      <c r="C3" s="26" t="s">
        <v>2</v>
      </c>
      <c r="D3" s="4" t="s">
        <v>3</v>
      </c>
      <c r="E3" s="26" t="s">
        <v>4</v>
      </c>
      <c r="F3" s="27" t="s">
        <v>5</v>
      </c>
    </row>
    <row r="4" spans="1:6" ht="22.5">
      <c r="A4" s="14"/>
      <c r="B4" s="5">
        <v>420000000</v>
      </c>
      <c r="C4" s="5"/>
      <c r="D4" s="5" t="s">
        <v>14</v>
      </c>
      <c r="E4" s="5"/>
      <c r="F4" s="15"/>
    </row>
    <row r="5" spans="1:6" ht="22.5">
      <c r="A5" s="14"/>
      <c r="B5" s="5">
        <v>350000000</v>
      </c>
      <c r="C5" s="5"/>
      <c r="D5" s="5" t="s">
        <v>10</v>
      </c>
      <c r="E5" s="5"/>
      <c r="F5" s="15"/>
    </row>
    <row r="6" spans="1:6" ht="22.5">
      <c r="B6" s="5">
        <f>A7+A8-B4-B5</f>
        <v>20000000</v>
      </c>
      <c r="C6" s="5"/>
      <c r="D6" s="5" t="s">
        <v>80</v>
      </c>
      <c r="E6" s="5"/>
      <c r="F6" s="15"/>
    </row>
    <row r="7" spans="1:6" ht="22.5">
      <c r="A7" s="14">
        <v>190000000</v>
      </c>
      <c r="B7" s="5"/>
      <c r="C7" s="5"/>
      <c r="D7" s="10" t="s">
        <v>78</v>
      </c>
      <c r="E7" s="5"/>
      <c r="F7" s="15"/>
    </row>
    <row r="8" spans="1:6" ht="22.5">
      <c r="A8" s="14">
        <v>600000000</v>
      </c>
      <c r="B8" s="5"/>
      <c r="C8" s="5"/>
      <c r="D8" s="10" t="s">
        <v>14</v>
      </c>
      <c r="E8" s="11"/>
      <c r="F8" s="17"/>
    </row>
    <row r="9" spans="1:6" ht="22.5">
      <c r="A9" s="18">
        <f>SUM(A4:A8)</f>
        <v>790000000</v>
      </c>
      <c r="B9" s="18">
        <f>SUM(B4:B8)</f>
        <v>790000000</v>
      </c>
      <c r="C9" s="29" t="s">
        <v>16</v>
      </c>
      <c r="D9" s="29"/>
      <c r="E9" s="29"/>
      <c r="F9" s="29"/>
    </row>
    <row r="10" spans="1:6" ht="22.5">
      <c r="A10" s="70" t="s">
        <v>94</v>
      </c>
      <c r="B10" s="71"/>
      <c r="C10" s="71"/>
      <c r="D10" s="71"/>
      <c r="E10" s="71"/>
      <c r="F10" s="72"/>
    </row>
    <row r="11" spans="1:6" ht="22.5">
      <c r="A11" s="70" t="s">
        <v>18</v>
      </c>
      <c r="B11" s="71"/>
      <c r="C11" s="71"/>
      <c r="D11" s="71"/>
      <c r="E11" s="71"/>
      <c r="F11" s="72"/>
    </row>
    <row r="13" spans="1:6" ht="18.75" thickBot="1"/>
    <row r="14" spans="1:6" ht="22.5">
      <c r="A14" s="57" t="s">
        <v>95</v>
      </c>
      <c r="B14" s="58"/>
      <c r="C14" s="58"/>
      <c r="D14" s="58"/>
      <c r="E14" s="58"/>
      <c r="F14" s="59"/>
    </row>
    <row r="15" spans="1:6" ht="22.5">
      <c r="A15" s="67" t="s">
        <v>93</v>
      </c>
      <c r="B15" s="68"/>
      <c r="C15" s="68"/>
      <c r="D15" s="68"/>
      <c r="E15" s="68"/>
      <c r="F15" s="69"/>
    </row>
    <row r="16" spans="1:6" ht="22.5">
      <c r="A16" s="13" t="s">
        <v>0</v>
      </c>
      <c r="B16" s="4" t="s">
        <v>1</v>
      </c>
      <c r="C16" s="26" t="s">
        <v>2</v>
      </c>
      <c r="D16" s="4" t="s">
        <v>3</v>
      </c>
      <c r="E16" s="26" t="s">
        <v>4</v>
      </c>
      <c r="F16" s="27" t="s">
        <v>5</v>
      </c>
    </row>
    <row r="17" spans="1:6" ht="22.5">
      <c r="A17" s="14"/>
      <c r="B17" s="5">
        <v>420000000</v>
      </c>
      <c r="C17" s="5"/>
      <c r="D17" s="5" t="s">
        <v>14</v>
      </c>
      <c r="E17" s="5"/>
      <c r="F17" s="15"/>
    </row>
    <row r="18" spans="1:6" ht="22.5">
      <c r="A18" s="14"/>
      <c r="B18" s="5">
        <v>350000000</v>
      </c>
      <c r="C18" s="5"/>
      <c r="D18" s="5" t="s">
        <v>10</v>
      </c>
      <c r="E18" s="5"/>
      <c r="F18" s="15"/>
    </row>
    <row r="19" spans="1:6" ht="22.5">
      <c r="A19" s="14">
        <v>170000000</v>
      </c>
      <c r="B19" s="5"/>
      <c r="C19" s="5"/>
      <c r="D19" s="10" t="s">
        <v>78</v>
      </c>
      <c r="E19" s="5"/>
      <c r="F19" s="15"/>
    </row>
    <row r="20" spans="1:6" ht="22.5">
      <c r="A20" s="14">
        <v>600000000</v>
      </c>
      <c r="B20" s="5"/>
      <c r="C20" s="5"/>
      <c r="D20" s="10" t="s">
        <v>14</v>
      </c>
      <c r="E20" s="11"/>
      <c r="F20" s="17"/>
    </row>
    <row r="21" spans="1:6" ht="22.5">
      <c r="A21" s="18">
        <f>SUM(A17:A20)</f>
        <v>770000000</v>
      </c>
      <c r="B21" s="18">
        <f>SUM(B17:B20)</f>
        <v>770000000</v>
      </c>
      <c r="C21" s="29" t="s">
        <v>16</v>
      </c>
      <c r="D21" s="29"/>
      <c r="E21" s="29"/>
      <c r="F21" s="29"/>
    </row>
    <row r="22" spans="1:6" ht="22.5">
      <c r="A22" s="70" t="s">
        <v>94</v>
      </c>
      <c r="B22" s="71"/>
      <c r="C22" s="71"/>
      <c r="D22" s="71"/>
      <c r="E22" s="71"/>
      <c r="F22" s="72"/>
    </row>
    <row r="23" spans="1:6" ht="22.5">
      <c r="A23" s="70" t="s">
        <v>18</v>
      </c>
      <c r="B23" s="71"/>
      <c r="C23" s="71"/>
      <c r="D23" s="71"/>
      <c r="E23" s="71"/>
      <c r="F23" s="72"/>
    </row>
    <row r="25" spans="1:6" ht="18.75" thickBot="1"/>
    <row r="26" spans="1:6" ht="22.5">
      <c r="A26" s="57" t="s">
        <v>96</v>
      </c>
      <c r="B26" s="58"/>
      <c r="C26" s="58"/>
      <c r="D26" s="58"/>
      <c r="E26" s="58"/>
      <c r="F26" s="59"/>
    </row>
    <row r="27" spans="1:6" ht="22.5">
      <c r="A27" s="67" t="s">
        <v>93</v>
      </c>
      <c r="B27" s="68"/>
      <c r="C27" s="68"/>
      <c r="D27" s="68"/>
      <c r="E27" s="68"/>
      <c r="F27" s="69"/>
    </row>
    <row r="28" spans="1:6" ht="22.5">
      <c r="A28" s="13" t="s">
        <v>0</v>
      </c>
      <c r="B28" s="4" t="s">
        <v>1</v>
      </c>
      <c r="C28" s="26" t="s">
        <v>2</v>
      </c>
      <c r="D28" s="4" t="s">
        <v>3</v>
      </c>
      <c r="E28" s="26" t="s">
        <v>4</v>
      </c>
      <c r="F28" s="27" t="s">
        <v>5</v>
      </c>
    </row>
    <row r="29" spans="1:6" ht="22.5">
      <c r="A29" s="14"/>
      <c r="B29" s="5">
        <v>420000000</v>
      </c>
      <c r="C29" s="5"/>
      <c r="D29" s="5" t="s">
        <v>14</v>
      </c>
      <c r="E29" s="5"/>
      <c r="F29" s="15"/>
    </row>
    <row r="30" spans="1:6" ht="22.5">
      <c r="A30" s="14"/>
      <c r="B30" s="5">
        <v>350000000</v>
      </c>
      <c r="C30" s="5"/>
      <c r="D30" s="5" t="s">
        <v>10</v>
      </c>
      <c r="E30" s="5"/>
      <c r="F30" s="15"/>
    </row>
    <row r="31" spans="1:6" ht="22.5">
      <c r="A31" s="14">
        <f>B29+B30-A32-A33</f>
        <v>20000000</v>
      </c>
      <c r="B31" s="5"/>
      <c r="C31" s="5"/>
      <c r="D31" s="10" t="s">
        <v>89</v>
      </c>
      <c r="E31" s="5"/>
      <c r="F31" s="15"/>
    </row>
    <row r="32" spans="1:6" ht="22.5">
      <c r="A32" s="14">
        <v>150000000</v>
      </c>
      <c r="B32" s="5"/>
      <c r="C32" s="5"/>
      <c r="D32" s="10" t="s">
        <v>78</v>
      </c>
      <c r="E32" s="5"/>
      <c r="F32" s="15"/>
    </row>
    <row r="33" spans="1:6" ht="22.5">
      <c r="A33" s="14">
        <v>600000000</v>
      </c>
      <c r="B33" s="5"/>
      <c r="C33" s="5"/>
      <c r="D33" s="10" t="s">
        <v>14</v>
      </c>
      <c r="E33" s="11"/>
      <c r="F33" s="17"/>
    </row>
    <row r="34" spans="1:6" ht="22.5">
      <c r="A34" s="18">
        <f>SUM(A29:A33)</f>
        <v>770000000</v>
      </c>
      <c r="B34" s="18">
        <f>SUM(B29:B33)</f>
        <v>770000000</v>
      </c>
      <c r="C34" s="29" t="s">
        <v>16</v>
      </c>
      <c r="D34" s="29"/>
      <c r="E34" s="29"/>
      <c r="F34" s="29"/>
    </row>
    <row r="35" spans="1:6" ht="22.5">
      <c r="A35" s="70" t="s">
        <v>94</v>
      </c>
      <c r="B35" s="71"/>
      <c r="C35" s="71"/>
      <c r="D35" s="71"/>
      <c r="E35" s="71"/>
      <c r="F35" s="72"/>
    </row>
    <row r="36" spans="1:6" ht="22.5">
      <c r="A36" s="70" t="s">
        <v>18</v>
      </c>
      <c r="B36" s="71"/>
      <c r="C36" s="71"/>
      <c r="D36" s="71"/>
      <c r="E36" s="71"/>
      <c r="F36" s="72"/>
    </row>
    <row r="38" spans="1:6" ht="18.75" thickBot="1"/>
    <row r="39" spans="1:6" ht="22.5">
      <c r="A39" s="57" t="s">
        <v>97</v>
      </c>
      <c r="B39" s="58"/>
      <c r="C39" s="58"/>
      <c r="D39" s="58"/>
      <c r="E39" s="58"/>
      <c r="F39" s="59"/>
    </row>
    <row r="40" spans="1:6" ht="22.5">
      <c r="A40" s="67" t="s">
        <v>93</v>
      </c>
      <c r="B40" s="68"/>
      <c r="C40" s="68"/>
      <c r="D40" s="68"/>
      <c r="E40" s="68"/>
      <c r="F40" s="69"/>
    </row>
    <row r="41" spans="1:6" ht="22.5">
      <c r="A41" s="13" t="s">
        <v>0</v>
      </c>
      <c r="B41" s="4" t="s">
        <v>1</v>
      </c>
      <c r="C41" s="26" t="s">
        <v>2</v>
      </c>
      <c r="D41" s="4" t="s">
        <v>3</v>
      </c>
      <c r="E41" s="26" t="s">
        <v>4</v>
      </c>
      <c r="F41" s="27" t="s">
        <v>5</v>
      </c>
    </row>
    <row r="42" spans="1:6" ht="22.5">
      <c r="A42" s="14"/>
      <c r="B42" s="5">
        <f>A44-B43</f>
        <v>250000000</v>
      </c>
      <c r="C42" s="5"/>
      <c r="D42" s="5" t="s">
        <v>14</v>
      </c>
      <c r="E42" s="5"/>
      <c r="F42" s="15"/>
    </row>
    <row r="43" spans="1:6" ht="22.5">
      <c r="A43" s="14"/>
      <c r="B43" s="5">
        <v>350000000</v>
      </c>
      <c r="C43" s="5"/>
      <c r="D43" s="5" t="s">
        <v>10</v>
      </c>
      <c r="E43" s="5"/>
      <c r="F43" s="15"/>
    </row>
    <row r="44" spans="1:6" ht="22.5">
      <c r="A44" s="14">
        <v>600000000</v>
      </c>
      <c r="B44" s="5"/>
      <c r="C44" s="5"/>
      <c r="D44" s="10" t="s">
        <v>14</v>
      </c>
      <c r="E44" s="11"/>
      <c r="F44" s="17"/>
    </row>
    <row r="45" spans="1:6" ht="22.5">
      <c r="A45" s="18">
        <f>SUM(A42:A44)</f>
        <v>600000000</v>
      </c>
      <c r="B45" s="18">
        <f>SUM(B42:B44)</f>
        <v>600000000</v>
      </c>
      <c r="C45" s="29" t="s">
        <v>16</v>
      </c>
      <c r="D45" s="29"/>
      <c r="E45" s="29"/>
      <c r="F45" s="29"/>
    </row>
    <row r="46" spans="1:6" ht="22.5">
      <c r="A46" s="70" t="s">
        <v>94</v>
      </c>
      <c r="B46" s="71"/>
      <c r="C46" s="71"/>
      <c r="D46" s="71"/>
      <c r="E46" s="71"/>
      <c r="F46" s="72"/>
    </row>
    <row r="47" spans="1:6" ht="22.5">
      <c r="A47" s="70" t="s">
        <v>18</v>
      </c>
      <c r="B47" s="71"/>
      <c r="C47" s="71"/>
      <c r="D47" s="71"/>
      <c r="E47" s="71"/>
      <c r="F47" s="72"/>
    </row>
  </sheetData>
  <mergeCells count="16">
    <mergeCell ref="A39:F39"/>
    <mergeCell ref="A40:F40"/>
    <mergeCell ref="A46:F46"/>
    <mergeCell ref="A47:F47"/>
    <mergeCell ref="A22:F22"/>
    <mergeCell ref="A23:F23"/>
    <mergeCell ref="A26:F26"/>
    <mergeCell ref="A27:F27"/>
    <mergeCell ref="A35:F35"/>
    <mergeCell ref="A36:F36"/>
    <mergeCell ref="A15:F15"/>
    <mergeCell ref="A1:F1"/>
    <mergeCell ref="A2:F2"/>
    <mergeCell ref="A10:F10"/>
    <mergeCell ref="A11:F11"/>
    <mergeCell ref="A14:F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F64"/>
  <sheetViews>
    <sheetView topLeftCell="A10" workbookViewId="0">
      <selection activeCell="A13" sqref="A13:F21"/>
    </sheetView>
  </sheetViews>
  <sheetFormatPr defaultRowHeight="18"/>
  <cols>
    <col min="1" max="2" width="9" bestFit="1" customWidth="1"/>
    <col min="4" max="4" width="22.1796875" customWidth="1"/>
    <col min="5" max="5" width="5" bestFit="1" customWidth="1"/>
    <col min="6" max="6" width="3.26953125" bestFit="1" customWidth="1"/>
  </cols>
  <sheetData>
    <row r="2" spans="1:6" ht="18.75" thickBot="1"/>
    <row r="3" spans="1:6" ht="22.5">
      <c r="A3" s="57" t="s">
        <v>98</v>
      </c>
      <c r="B3" s="58"/>
      <c r="C3" s="58"/>
      <c r="D3" s="58"/>
      <c r="E3" s="58"/>
      <c r="F3" s="59"/>
    </row>
    <row r="4" spans="1:6" ht="22.5">
      <c r="A4" s="67" t="s">
        <v>99</v>
      </c>
      <c r="B4" s="68"/>
      <c r="C4" s="68"/>
      <c r="D4" s="68"/>
      <c r="E4" s="68"/>
      <c r="F4" s="69"/>
    </row>
    <row r="5" spans="1:6" ht="22.5">
      <c r="A5" s="13" t="s">
        <v>0</v>
      </c>
      <c r="B5" s="4" t="s">
        <v>1</v>
      </c>
      <c r="C5" s="26" t="s">
        <v>2</v>
      </c>
      <c r="D5" s="4" t="s">
        <v>3</v>
      </c>
      <c r="E5" s="26" t="s">
        <v>4</v>
      </c>
      <c r="F5" s="27" t="s">
        <v>5</v>
      </c>
    </row>
    <row r="6" spans="1:6" ht="22.5">
      <c r="A6" s="14"/>
      <c r="B6" s="5">
        <f>A18*5/15*9/12</f>
        <v>12000000</v>
      </c>
      <c r="C6" s="5"/>
      <c r="D6" s="5" t="s">
        <v>37</v>
      </c>
      <c r="E6" s="5"/>
      <c r="F6" s="15"/>
    </row>
    <row r="7" spans="1:6" ht="22.5">
      <c r="A7" s="14">
        <f>B6</f>
        <v>12000000</v>
      </c>
      <c r="B7" s="5"/>
      <c r="C7" s="5"/>
      <c r="D7" s="10" t="s">
        <v>36</v>
      </c>
      <c r="E7" s="5"/>
      <c r="F7" s="15"/>
    </row>
    <row r="8" spans="1:6" ht="22.5">
      <c r="A8" s="18">
        <f>SUM(A6:A7)</f>
        <v>12000000</v>
      </c>
      <c r="B8" s="18">
        <f>SUM(B6:B7)</f>
        <v>12000000</v>
      </c>
      <c r="C8" s="51" t="s">
        <v>16</v>
      </c>
      <c r="D8" s="51"/>
      <c r="E8" s="51"/>
      <c r="F8" s="51"/>
    </row>
    <row r="9" spans="1:6" ht="22.5">
      <c r="A9" s="51" t="s">
        <v>101</v>
      </c>
      <c r="B9" s="51"/>
      <c r="C9" s="51"/>
      <c r="D9" s="51"/>
      <c r="E9" s="51"/>
      <c r="F9" s="51"/>
    </row>
    <row r="10" spans="1:6" ht="22.5">
      <c r="A10" s="51" t="s">
        <v>18</v>
      </c>
      <c r="B10" s="51"/>
      <c r="C10" s="51"/>
      <c r="D10" s="51"/>
      <c r="E10" s="51"/>
      <c r="F10" s="51"/>
    </row>
    <row r="11" spans="1:6" ht="22.5">
      <c r="A11" s="28"/>
      <c r="B11" s="28"/>
      <c r="C11" s="28"/>
      <c r="D11" s="28"/>
      <c r="E11" s="28"/>
      <c r="F11" s="28"/>
    </row>
    <row r="12" spans="1:6" ht="23.25" thickBot="1">
      <c r="A12" s="28"/>
      <c r="B12" s="28"/>
      <c r="C12" s="28"/>
      <c r="D12" s="28"/>
      <c r="E12" s="28"/>
      <c r="F12" s="28"/>
    </row>
    <row r="13" spans="1:6" ht="22.5">
      <c r="A13" s="57" t="s">
        <v>104</v>
      </c>
      <c r="B13" s="58"/>
      <c r="C13" s="58"/>
      <c r="D13" s="58"/>
      <c r="E13" s="58"/>
      <c r="F13" s="59"/>
    </row>
    <row r="14" spans="1:6" ht="22.5">
      <c r="A14" s="67" t="s">
        <v>99</v>
      </c>
      <c r="B14" s="68"/>
      <c r="C14" s="68"/>
      <c r="D14" s="68"/>
      <c r="E14" s="68"/>
      <c r="F14" s="69"/>
    </row>
    <row r="15" spans="1:6" ht="22.5">
      <c r="A15" s="13" t="s">
        <v>0</v>
      </c>
      <c r="B15" s="4" t="s">
        <v>1</v>
      </c>
      <c r="C15" s="26" t="s">
        <v>2</v>
      </c>
      <c r="D15" s="4" t="s">
        <v>3</v>
      </c>
      <c r="E15" s="26" t="s">
        <v>4</v>
      </c>
      <c r="F15" s="27" t="s">
        <v>5</v>
      </c>
    </row>
    <row r="16" spans="1:6" ht="22.5">
      <c r="A16" s="14"/>
      <c r="B16" s="5">
        <f>A18-B17</f>
        <v>36000000</v>
      </c>
      <c r="C16" s="5"/>
      <c r="D16" s="5" t="s">
        <v>100</v>
      </c>
      <c r="E16" s="5"/>
      <c r="F16" s="15"/>
    </row>
    <row r="17" spans="1:6" ht="22.5">
      <c r="A17" s="14"/>
      <c r="B17" s="5">
        <f>B6</f>
        <v>12000000</v>
      </c>
      <c r="C17" s="5"/>
      <c r="D17" s="5" t="s">
        <v>36</v>
      </c>
      <c r="E17" s="5"/>
      <c r="F17" s="15"/>
    </row>
    <row r="18" spans="1:6" ht="22.5">
      <c r="A18" s="14">
        <v>48000000</v>
      </c>
      <c r="B18" s="5"/>
      <c r="C18" s="5"/>
      <c r="D18" s="10" t="s">
        <v>48</v>
      </c>
      <c r="E18" s="11"/>
      <c r="F18" s="17"/>
    </row>
    <row r="19" spans="1:6" ht="22.5">
      <c r="A19" s="18">
        <f>SUM(A16:A18)</f>
        <v>48000000</v>
      </c>
      <c r="B19" s="18">
        <f>SUM(B16:B18)</f>
        <v>48000000</v>
      </c>
      <c r="C19" s="29" t="s">
        <v>16</v>
      </c>
      <c r="D19" s="29"/>
      <c r="E19" s="29"/>
      <c r="F19" s="29"/>
    </row>
    <row r="20" spans="1:6" ht="22.5">
      <c r="A20" s="70" t="s">
        <v>102</v>
      </c>
      <c r="B20" s="71"/>
      <c r="C20" s="71"/>
      <c r="D20" s="71"/>
      <c r="E20" s="71"/>
      <c r="F20" s="72"/>
    </row>
    <row r="21" spans="1:6" ht="22.5">
      <c r="A21" s="70" t="s">
        <v>18</v>
      </c>
      <c r="B21" s="71"/>
      <c r="C21" s="71"/>
      <c r="D21" s="71"/>
      <c r="E21" s="71"/>
      <c r="F21" s="72"/>
    </row>
    <row r="23" spans="1:6" ht="18.75" thickBot="1"/>
    <row r="24" spans="1:6" ht="22.5">
      <c r="A24" s="57" t="s">
        <v>105</v>
      </c>
      <c r="B24" s="58"/>
      <c r="C24" s="58"/>
      <c r="D24" s="58"/>
      <c r="E24" s="58"/>
      <c r="F24" s="59"/>
    </row>
    <row r="25" spans="1:6" ht="22.5">
      <c r="A25" s="67" t="s">
        <v>99</v>
      </c>
      <c r="B25" s="68"/>
      <c r="C25" s="68"/>
      <c r="D25" s="68"/>
      <c r="E25" s="68"/>
      <c r="F25" s="69"/>
    </row>
    <row r="26" spans="1:6" ht="22.5">
      <c r="A26" s="13" t="s">
        <v>0</v>
      </c>
      <c r="B26" s="4" t="s">
        <v>1</v>
      </c>
      <c r="C26" s="26" t="s">
        <v>2</v>
      </c>
      <c r="D26" s="4" t="s">
        <v>3</v>
      </c>
      <c r="E26" s="26" t="s">
        <v>4</v>
      </c>
      <c r="F26" s="27" t="s">
        <v>5</v>
      </c>
    </row>
    <row r="27" spans="1:6" ht="22.5">
      <c r="A27" s="14"/>
      <c r="B27" s="5">
        <f>A29-B28</f>
        <v>36000000</v>
      </c>
      <c r="C27" s="5"/>
      <c r="D27" s="5" t="s">
        <v>103</v>
      </c>
      <c r="E27" s="5"/>
      <c r="F27" s="15"/>
    </row>
    <row r="28" spans="1:6" ht="22.5">
      <c r="A28" s="14"/>
      <c r="B28" s="5">
        <f>B17</f>
        <v>12000000</v>
      </c>
      <c r="C28" s="5"/>
      <c r="D28" s="5" t="s">
        <v>36</v>
      </c>
      <c r="E28" s="5"/>
      <c r="F28" s="15"/>
    </row>
    <row r="29" spans="1:6" ht="22.5">
      <c r="A29" s="14">
        <v>48000000</v>
      </c>
      <c r="B29" s="5"/>
      <c r="C29" s="5"/>
      <c r="D29" s="10" t="s">
        <v>48</v>
      </c>
      <c r="E29" s="11"/>
      <c r="F29" s="17"/>
    </row>
    <row r="30" spans="1:6" ht="22.5">
      <c r="A30" s="18">
        <f>SUM(A27:A29)</f>
        <v>48000000</v>
      </c>
      <c r="B30" s="18">
        <f>SUM(B27:B29)</f>
        <v>48000000</v>
      </c>
      <c r="C30" s="29" t="s">
        <v>16</v>
      </c>
      <c r="D30" s="29"/>
      <c r="E30" s="29"/>
      <c r="F30" s="29"/>
    </row>
    <row r="31" spans="1:6" ht="22.5">
      <c r="A31" s="70" t="s">
        <v>107</v>
      </c>
      <c r="B31" s="71"/>
      <c r="C31" s="71"/>
      <c r="D31" s="71"/>
      <c r="E31" s="71"/>
      <c r="F31" s="72"/>
    </row>
    <row r="32" spans="1:6" ht="22.5">
      <c r="A32" s="70" t="s">
        <v>18</v>
      </c>
      <c r="B32" s="71"/>
      <c r="C32" s="71"/>
      <c r="D32" s="71"/>
      <c r="E32" s="71"/>
      <c r="F32" s="72"/>
    </row>
    <row r="34" spans="1:6" ht="18.75" thickBot="1"/>
    <row r="35" spans="1:6" ht="22.5">
      <c r="A35" s="57" t="s">
        <v>105</v>
      </c>
      <c r="B35" s="58"/>
      <c r="C35" s="58"/>
      <c r="D35" s="58"/>
      <c r="E35" s="58"/>
      <c r="F35" s="59"/>
    </row>
    <row r="36" spans="1:6" ht="22.5">
      <c r="A36" s="67" t="s">
        <v>109</v>
      </c>
      <c r="B36" s="68"/>
      <c r="C36" s="68"/>
      <c r="D36" s="68"/>
      <c r="E36" s="68"/>
      <c r="F36" s="69"/>
    </row>
    <row r="37" spans="1:6" ht="22.5">
      <c r="A37" s="13" t="s">
        <v>0</v>
      </c>
      <c r="B37" s="4" t="s">
        <v>1</v>
      </c>
      <c r="C37" s="26" t="s">
        <v>2</v>
      </c>
      <c r="D37" s="4" t="s">
        <v>3</v>
      </c>
      <c r="E37" s="26" t="s">
        <v>4</v>
      </c>
      <c r="F37" s="27" t="s">
        <v>5</v>
      </c>
    </row>
    <row r="38" spans="1:6" ht="22.5">
      <c r="A38" s="14"/>
      <c r="B38" s="5">
        <v>32000000</v>
      </c>
      <c r="C38" s="5"/>
      <c r="D38" s="5" t="s">
        <v>78</v>
      </c>
      <c r="E38" s="5"/>
      <c r="F38" s="15"/>
    </row>
    <row r="39" spans="1:6" ht="22.5">
      <c r="A39" s="14"/>
      <c r="B39" s="5">
        <f>A40-B38</f>
        <v>4000000</v>
      </c>
      <c r="C39" s="5"/>
      <c r="D39" s="5" t="s">
        <v>106</v>
      </c>
      <c r="E39" s="5"/>
      <c r="F39" s="15"/>
    </row>
    <row r="40" spans="1:6" ht="22.5">
      <c r="A40" s="14">
        <f>B27</f>
        <v>36000000</v>
      </c>
      <c r="B40" s="5"/>
      <c r="C40" s="5"/>
      <c r="D40" s="10" t="s">
        <v>103</v>
      </c>
      <c r="E40" s="11"/>
      <c r="F40" s="17"/>
    </row>
    <row r="41" spans="1:6" ht="22.5">
      <c r="A41" s="18">
        <f>SUM(A38:A40)</f>
        <v>36000000</v>
      </c>
      <c r="B41" s="18">
        <f>SUM(B38:B40)</f>
        <v>36000000</v>
      </c>
      <c r="C41" s="29" t="s">
        <v>16</v>
      </c>
      <c r="D41" s="29"/>
      <c r="E41" s="29"/>
      <c r="F41" s="29"/>
    </row>
    <row r="42" spans="1:6" ht="22.5">
      <c r="A42" s="70" t="s">
        <v>108</v>
      </c>
      <c r="B42" s="71"/>
      <c r="C42" s="71"/>
      <c r="D42" s="71"/>
      <c r="E42" s="71"/>
      <c r="F42" s="72"/>
    </row>
    <row r="43" spans="1:6" ht="22.5">
      <c r="A43" s="70" t="s">
        <v>18</v>
      </c>
      <c r="B43" s="71"/>
      <c r="C43" s="71"/>
      <c r="D43" s="71"/>
      <c r="E43" s="71"/>
      <c r="F43" s="72"/>
    </row>
    <row r="45" spans="1:6" ht="18.75" thickBot="1"/>
    <row r="46" spans="1:6" ht="22.5">
      <c r="A46" s="57" t="s">
        <v>110</v>
      </c>
      <c r="B46" s="58"/>
      <c r="C46" s="58"/>
      <c r="D46" s="58"/>
      <c r="E46" s="58"/>
      <c r="F46" s="59"/>
    </row>
    <row r="47" spans="1:6" ht="22.5">
      <c r="A47" s="67" t="s">
        <v>109</v>
      </c>
      <c r="B47" s="68"/>
      <c r="C47" s="68"/>
      <c r="D47" s="68"/>
      <c r="E47" s="68"/>
      <c r="F47" s="69"/>
    </row>
    <row r="48" spans="1:6" ht="22.5">
      <c r="A48" s="13" t="s">
        <v>0</v>
      </c>
      <c r="B48" s="4" t="s">
        <v>1</v>
      </c>
      <c r="C48" s="26" t="s">
        <v>2</v>
      </c>
      <c r="D48" s="4" t="s">
        <v>3</v>
      </c>
      <c r="E48" s="26" t="s">
        <v>4</v>
      </c>
      <c r="F48" s="27" t="s">
        <v>5</v>
      </c>
    </row>
    <row r="49" spans="1:6" ht="22.5">
      <c r="A49" s="14"/>
      <c r="B49" s="5">
        <v>36000000</v>
      </c>
      <c r="C49" s="5"/>
      <c r="D49" s="5" t="s">
        <v>78</v>
      </c>
      <c r="E49" s="5"/>
      <c r="F49" s="15"/>
    </row>
    <row r="50" spans="1:6" ht="22.5">
      <c r="A50" s="14">
        <v>36000000</v>
      </c>
      <c r="B50" s="5"/>
      <c r="C50" s="5"/>
      <c r="D50" s="10" t="s">
        <v>103</v>
      </c>
      <c r="E50" s="11"/>
      <c r="F50" s="17"/>
    </row>
    <row r="51" spans="1:6" ht="22.5">
      <c r="A51" s="18">
        <f>SUM(A49:A50)</f>
        <v>36000000</v>
      </c>
      <c r="B51" s="18">
        <f>SUM(B49:B50)</f>
        <v>36000000</v>
      </c>
      <c r="C51" s="29" t="s">
        <v>16</v>
      </c>
      <c r="D51" s="29"/>
      <c r="E51" s="29"/>
      <c r="F51" s="29"/>
    </row>
    <row r="52" spans="1:6" ht="22.5">
      <c r="A52" s="70" t="s">
        <v>108</v>
      </c>
      <c r="B52" s="71"/>
      <c r="C52" s="71"/>
      <c r="D52" s="71"/>
      <c r="E52" s="71"/>
      <c r="F52" s="72"/>
    </row>
    <row r="53" spans="1:6" ht="22.5">
      <c r="A53" s="70" t="s">
        <v>18</v>
      </c>
      <c r="B53" s="71"/>
      <c r="C53" s="71"/>
      <c r="D53" s="71"/>
      <c r="E53" s="71"/>
      <c r="F53" s="72"/>
    </row>
    <row r="55" spans="1:6" ht="18.75" thickBot="1"/>
    <row r="56" spans="1:6" ht="22.5">
      <c r="A56" s="57" t="s">
        <v>112</v>
      </c>
      <c r="B56" s="58"/>
      <c r="C56" s="58"/>
      <c r="D56" s="58"/>
      <c r="E56" s="58"/>
      <c r="F56" s="59"/>
    </row>
    <row r="57" spans="1:6" ht="22.5">
      <c r="A57" s="67" t="s">
        <v>109</v>
      </c>
      <c r="B57" s="68"/>
      <c r="C57" s="68"/>
      <c r="D57" s="68"/>
      <c r="E57" s="68"/>
      <c r="F57" s="69"/>
    </row>
    <row r="58" spans="1:6" ht="22.5">
      <c r="A58" s="13" t="s">
        <v>0</v>
      </c>
      <c r="B58" s="4" t="s">
        <v>1</v>
      </c>
      <c r="C58" s="26" t="s">
        <v>2</v>
      </c>
      <c r="D58" s="4" t="s">
        <v>3</v>
      </c>
      <c r="E58" s="26" t="s">
        <v>4</v>
      </c>
      <c r="F58" s="27" t="s">
        <v>5</v>
      </c>
    </row>
    <row r="59" spans="1:6" ht="22.5">
      <c r="A59" s="14"/>
      <c r="B59" s="5">
        <v>39000000</v>
      </c>
      <c r="C59" s="5"/>
      <c r="D59" s="5" t="s">
        <v>78</v>
      </c>
      <c r="E59" s="5"/>
      <c r="F59" s="15"/>
    </row>
    <row r="60" spans="1:6" ht="22.5">
      <c r="A60" s="14">
        <f>B59-A61</f>
        <v>3000000</v>
      </c>
      <c r="B60" s="5"/>
      <c r="C60" s="5"/>
      <c r="D60" s="10" t="s">
        <v>111</v>
      </c>
      <c r="E60" s="5"/>
      <c r="F60" s="15"/>
    </row>
    <row r="61" spans="1:6" ht="22.5">
      <c r="A61" s="14">
        <f>A50</f>
        <v>36000000</v>
      </c>
      <c r="B61" s="5"/>
      <c r="C61" s="5"/>
      <c r="D61" s="10" t="s">
        <v>103</v>
      </c>
      <c r="E61" s="11"/>
      <c r="F61" s="17"/>
    </row>
    <row r="62" spans="1:6" ht="22.5">
      <c r="A62" s="18">
        <f>SUM(A59:A61)</f>
        <v>39000000</v>
      </c>
      <c r="B62" s="18">
        <f>SUM(B59:B61)</f>
        <v>39000000</v>
      </c>
      <c r="C62" s="29" t="s">
        <v>16</v>
      </c>
      <c r="D62" s="29"/>
      <c r="E62" s="29"/>
      <c r="F62" s="29"/>
    </row>
    <row r="63" spans="1:6" ht="22.5">
      <c r="A63" s="70" t="s">
        <v>108</v>
      </c>
      <c r="B63" s="71"/>
      <c r="C63" s="71"/>
      <c r="D63" s="71"/>
      <c r="E63" s="71"/>
      <c r="F63" s="72"/>
    </row>
    <row r="64" spans="1:6" ht="22.5">
      <c r="A64" s="70" t="s">
        <v>18</v>
      </c>
      <c r="B64" s="71"/>
      <c r="C64" s="71"/>
      <c r="D64" s="71"/>
      <c r="E64" s="71"/>
      <c r="F64" s="72"/>
    </row>
  </sheetData>
  <mergeCells count="25">
    <mergeCell ref="A64:F64"/>
    <mergeCell ref="A47:F47"/>
    <mergeCell ref="A52:F52"/>
    <mergeCell ref="A53:F53"/>
    <mergeCell ref="A56:F56"/>
    <mergeCell ref="A57:F57"/>
    <mergeCell ref="A63:F63"/>
    <mergeCell ref="A46:F46"/>
    <mergeCell ref="A14:F14"/>
    <mergeCell ref="A20:F20"/>
    <mergeCell ref="A21:F21"/>
    <mergeCell ref="A24:F24"/>
    <mergeCell ref="A25:F25"/>
    <mergeCell ref="A31:F31"/>
    <mergeCell ref="A32:F32"/>
    <mergeCell ref="A35:F35"/>
    <mergeCell ref="A36:F36"/>
    <mergeCell ref="A42:F42"/>
    <mergeCell ref="A43:F43"/>
    <mergeCell ref="A13:F13"/>
    <mergeCell ref="A3:F3"/>
    <mergeCell ref="A4:F4"/>
    <mergeCell ref="C8:F8"/>
    <mergeCell ref="A9:F9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کارعملی1</vt:lpstr>
      <vt:lpstr>کارعملی2</vt:lpstr>
      <vt:lpstr>کارعملی3</vt:lpstr>
      <vt:lpstr>کار عملی4</vt:lpstr>
      <vt:lpstr>کار عملی 5</vt:lpstr>
      <vt:lpstr>کار عملی 6</vt:lpstr>
      <vt:lpstr>کار عملی 7</vt:lpstr>
      <vt:lpstr>کارعمای8</vt:lpstr>
      <vt:lpstr>کار عملی9</vt:lpstr>
      <vt:lpstr>کار عملی 10</vt:lpstr>
      <vt:lpstr>کار عملی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2017-05-01T06:48:51Z</dcterms:created>
  <dcterms:modified xsi:type="dcterms:W3CDTF">2017-05-08T17:51:05Z</dcterms:modified>
</cp:coreProperties>
</file>